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ZTI - ZTI - úprava vnitřn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'ZTI - ZTI - úprava vnitřn...'!$C$88:$K$333</definedName>
    <definedName name="_xlnm.Print_Area" localSheetId="1">'ZTI - ZTI - úprava vnitřn...'!$C$4:$J$39,'ZTI - ZTI - úprava vnitřn...'!$C$45:$J$70,'ZTI - ZTI - úprava vnitřn...'!$C$76:$K$333</definedName>
    <definedName name="_xlnm.Print_Titles" localSheetId="1">'ZTI - ZTI - úprava vnitřn...'!$88:$88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331"/>
  <c r="BH331"/>
  <c r="BG331"/>
  <c r="BF331"/>
  <c r="T331"/>
  <c r="R331"/>
  <c r="P331"/>
  <c r="BI327"/>
  <c r="BH327"/>
  <c r="BG327"/>
  <c r="BF327"/>
  <c r="T327"/>
  <c r="R327"/>
  <c r="P327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298"/>
  <c r="BH298"/>
  <c r="BG298"/>
  <c r="BF298"/>
  <c r="T298"/>
  <c r="R298"/>
  <c r="P298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4"/>
  <c r="BH284"/>
  <c r="BG284"/>
  <c r="BF284"/>
  <c r="T284"/>
  <c r="R284"/>
  <c r="P284"/>
  <c r="BI280"/>
  <c r="BH280"/>
  <c r="BG280"/>
  <c r="BF280"/>
  <c r="T280"/>
  <c r="R280"/>
  <c r="P280"/>
  <c r="BI276"/>
  <c r="BH276"/>
  <c r="BG276"/>
  <c r="BF276"/>
  <c r="T276"/>
  <c r="R276"/>
  <c r="P276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59"/>
  <c r="BH259"/>
  <c r="BG259"/>
  <c r="BF259"/>
  <c r="T259"/>
  <c r="R259"/>
  <c r="P259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0"/>
  <c r="BH130"/>
  <c r="BG130"/>
  <c r="BF130"/>
  <c r="T130"/>
  <c r="T129"/>
  <c r="R130"/>
  <c r="R129"/>
  <c r="P130"/>
  <c r="P129"/>
  <c r="BI126"/>
  <c r="BH126"/>
  <c r="BG126"/>
  <c r="BF126"/>
  <c r="T126"/>
  <c r="R126"/>
  <c r="P126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6"/>
  <c r="BH96"/>
  <c r="BG96"/>
  <c r="BF96"/>
  <c r="T96"/>
  <c r="R96"/>
  <c r="P96"/>
  <c r="BI92"/>
  <c r="BH92"/>
  <c r="BG92"/>
  <c r="BF92"/>
  <c r="T92"/>
  <c r="R92"/>
  <c r="P92"/>
  <c r="J86"/>
  <c r="J85"/>
  <c r="F83"/>
  <c r="E81"/>
  <c r="J55"/>
  <c r="J54"/>
  <c r="F52"/>
  <c r="E50"/>
  <c r="J18"/>
  <c r="E18"/>
  <c r="F86"/>
  <c r="J17"/>
  <c r="J15"/>
  <c r="E15"/>
  <c r="F85"/>
  <c r="J14"/>
  <c r="J12"/>
  <c r="J83"/>
  <c r="E7"/>
  <c r="E79"/>
  <c i="1" r="L50"/>
  <c r="AM50"/>
  <c r="AM49"/>
  <c r="L49"/>
  <c r="AM47"/>
  <c r="L47"/>
  <c r="L45"/>
  <c r="L44"/>
  <c i="2" r="BK238"/>
  <c r="J263"/>
  <c r="J294"/>
  <c r="BK302"/>
  <c r="J288"/>
  <c r="J218"/>
  <c r="J222"/>
  <c r="J331"/>
  <c r="J105"/>
  <c r="J323"/>
  <c r="BK263"/>
  <c r="BK294"/>
  <c r="BK241"/>
  <c r="BK92"/>
  <c r="BK269"/>
  <c r="J101"/>
  <c i="1" r="AS54"/>
  <c i="2" r="BK109"/>
  <c r="J241"/>
  <c r="BK284"/>
  <c r="BK276"/>
  <c r="J176"/>
  <c r="BK304"/>
  <c r="BK157"/>
  <c r="BK208"/>
  <c r="J116"/>
  <c r="BK163"/>
  <c r="BK166"/>
  <c r="J238"/>
  <c r="BK310"/>
  <c r="BK197"/>
  <c r="BK139"/>
  <c r="BK234"/>
  <c r="J154"/>
  <c r="J157"/>
  <c r="J317"/>
  <c r="J187"/>
  <c r="BK327"/>
  <c r="J126"/>
  <c r="J163"/>
  <c r="BK201"/>
  <c r="J308"/>
  <c r="J130"/>
  <c r="J122"/>
  <c r="BK249"/>
  <c r="J230"/>
  <c r="BK230"/>
  <c r="J312"/>
  <c r="BK191"/>
  <c r="BK247"/>
  <c r="J276"/>
  <c r="J254"/>
  <c r="J92"/>
  <c r="BK205"/>
  <c r="J244"/>
  <c r="J169"/>
  <c r="J257"/>
  <c r="BK178"/>
  <c r="J180"/>
  <c r="BK218"/>
  <c r="BK280"/>
  <c r="J284"/>
  <c r="J321"/>
  <c r="BK266"/>
  <c r="J139"/>
  <c r="J193"/>
  <c r="BK169"/>
  <c r="BK214"/>
  <c r="BK119"/>
  <c r="J314"/>
  <c r="BK126"/>
  <c r="BK251"/>
  <c r="J191"/>
  <c r="J143"/>
  <c r="J211"/>
  <c r="BK312"/>
  <c r="BK317"/>
  <c r="BK257"/>
  <c r="J109"/>
  <c r="BK180"/>
  <c r="BK176"/>
  <c r="J147"/>
  <c r="BK306"/>
  <c r="J304"/>
  <c r="J214"/>
  <c r="J183"/>
  <c r="BK254"/>
  <c r="J208"/>
  <c r="BK308"/>
  <c r="BK160"/>
  <c r="BK135"/>
  <c r="J197"/>
  <c r="J269"/>
  <c r="J119"/>
  <c r="BK272"/>
  <c r="BK321"/>
  <c r="BK319"/>
  <c r="BK174"/>
  <c r="BK298"/>
  <c r="J266"/>
  <c r="BK259"/>
  <c r="BK101"/>
  <c r="BK193"/>
  <c r="J174"/>
  <c r="J96"/>
  <c r="BK314"/>
  <c r="J298"/>
  <c r="BK211"/>
  <c r="J291"/>
  <c r="J310"/>
  <c r="J171"/>
  <c r="J251"/>
  <c r="BK96"/>
  <c r="J160"/>
  <c r="J280"/>
  <c r="J226"/>
  <c r="J151"/>
  <c r="BK288"/>
  <c r="BK291"/>
  <c r="BK187"/>
  <c r="BK130"/>
  <c r="J327"/>
  <c r="J135"/>
  <c r="BK143"/>
  <c r="J234"/>
  <c r="BK323"/>
  <c r="BK226"/>
  <c r="J249"/>
  <c r="J201"/>
  <c r="BK244"/>
  <c r="J178"/>
  <c r="BK154"/>
  <c r="J259"/>
  <c r="J306"/>
  <c r="J319"/>
  <c r="BK183"/>
  <c r="BK105"/>
  <c r="J205"/>
  <c r="J166"/>
  <c r="BK222"/>
  <c r="BK331"/>
  <c r="J302"/>
  <c r="BK171"/>
  <c r="BK116"/>
  <c r="J272"/>
  <c r="BK122"/>
  <c r="BK151"/>
  <c r="J247"/>
  <c r="BK147"/>
  <c l="1" r="BK91"/>
  <c r="J91"/>
  <c r="J61"/>
  <c r="P115"/>
  <c r="P134"/>
  <c r="BK134"/>
  <c r="J134"/>
  <c r="J66"/>
  <c r="BK115"/>
  <c r="J115"/>
  <c r="J63"/>
  <c r="P196"/>
  <c r="R100"/>
  <c r="R196"/>
  <c r="BK100"/>
  <c r="J100"/>
  <c r="J62"/>
  <c r="BK262"/>
  <c r="J262"/>
  <c r="J68"/>
  <c r="R115"/>
  <c r="T196"/>
  <c r="P91"/>
  <c r="P262"/>
  <c r="P100"/>
  <c r="T262"/>
  <c r="R91"/>
  <c r="R90"/>
  <c r="T134"/>
  <c r="BK326"/>
  <c r="J326"/>
  <c r="J69"/>
  <c r="T115"/>
  <c r="R262"/>
  <c r="T91"/>
  <c r="P326"/>
  <c r="R134"/>
  <c r="R133"/>
  <c r="T326"/>
  <c r="T100"/>
  <c r="BK196"/>
  <c r="J196"/>
  <c r="J67"/>
  <c r="R326"/>
  <c r="BK129"/>
  <c r="J129"/>
  <c r="J64"/>
  <c r="BE130"/>
  <c r="BE171"/>
  <c r="BE205"/>
  <c r="BE218"/>
  <c r="BE230"/>
  <c r="BE238"/>
  <c r="BE249"/>
  <c r="BE304"/>
  <c r="J52"/>
  <c r="BE151"/>
  <c r="BE157"/>
  <c r="BE166"/>
  <c r="BE183"/>
  <c r="BE331"/>
  <c r="BE187"/>
  <c r="BE197"/>
  <c r="BE266"/>
  <c r="BE280"/>
  <c r="BE323"/>
  <c r="BE101"/>
  <c r="BE105"/>
  <c r="BE116"/>
  <c r="BE147"/>
  <c r="BE244"/>
  <c r="BE139"/>
  <c r="BE208"/>
  <c r="BE211"/>
  <c r="BE226"/>
  <c r="BE234"/>
  <c r="BE254"/>
  <c r="BE288"/>
  <c r="BE291"/>
  <c r="BE176"/>
  <c r="BE193"/>
  <c r="BE276"/>
  <c r="BE308"/>
  <c r="BE310"/>
  <c r="BE319"/>
  <c r="BE119"/>
  <c r="F55"/>
  <c r="BE163"/>
  <c r="BE169"/>
  <c r="BE178"/>
  <c r="BE259"/>
  <c r="BE269"/>
  <c r="BE272"/>
  <c r="BE317"/>
  <c r="F54"/>
  <c r="BE92"/>
  <c r="BE96"/>
  <c r="BE109"/>
  <c r="BE154"/>
  <c r="BE247"/>
  <c r="BE263"/>
  <c r="BE284"/>
  <c r="BE306"/>
  <c r="BE321"/>
  <c r="BE327"/>
  <c r="E48"/>
  <c r="BE174"/>
  <c r="BE180"/>
  <c r="BE201"/>
  <c r="BE126"/>
  <c r="BE251"/>
  <c r="BE135"/>
  <c r="BE143"/>
  <c r="BE222"/>
  <c r="BE257"/>
  <c r="BE294"/>
  <c r="BE298"/>
  <c r="BE302"/>
  <c r="BE312"/>
  <c r="BE314"/>
  <c r="BE122"/>
  <c r="BE160"/>
  <c r="BE191"/>
  <c r="BE214"/>
  <c r="BE241"/>
  <c r="F34"/>
  <c i="1" r="BA55"/>
  <c r="BA54"/>
  <c r="AW54"/>
  <c r="AK30"/>
  <c i="2" r="F37"/>
  <c i="1" r="BD55"/>
  <c r="BD54"/>
  <c r="W33"/>
  <c i="2" r="F35"/>
  <c i="1" r="BB55"/>
  <c r="BB54"/>
  <c r="W31"/>
  <c i="2" r="F36"/>
  <c i="1" r="BC55"/>
  <c r="BC54"/>
  <c r="AY54"/>
  <c i="2" r="J34"/>
  <c i="1" r="AW55"/>
  <c i="2" l="1" r="T133"/>
  <c r="T90"/>
  <c r="T89"/>
  <c r="R89"/>
  <c r="P90"/>
  <c r="P133"/>
  <c r="BK133"/>
  <c r="J133"/>
  <c r="J65"/>
  <c r="BK90"/>
  <c r="J90"/>
  <c r="J60"/>
  <c r="J33"/>
  <c i="1" r="AV55"/>
  <c r="AT55"/>
  <c i="2" r="F33"/>
  <c i="1" r="AZ55"/>
  <c r="AZ54"/>
  <c r="AV54"/>
  <c r="AK29"/>
  <c r="W30"/>
  <c r="AX54"/>
  <c r="W32"/>
  <c i="2" l="1" r="P89"/>
  <c i="1" r="AU55"/>
  <c i="2" r="BK89"/>
  <c r="J89"/>
  <c i="1" r="AU54"/>
  <c r="W29"/>
  <c r="AT54"/>
  <c i="2" r="J30"/>
  <c i="1" r="AG55"/>
  <c r="AG54"/>
  <c r="AK26"/>
  <c i="2" l="1" r="J39"/>
  <c r="J59"/>
  <c i="1" r="AK35"/>
  <c r="AN5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<sst xmlns="http://schemas.openxmlformats.org/spreadsheetml/2006/main">
  <si>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</si>
  <si>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</si>
  <si>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</si>
  <si>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</si>
  <si>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</si>
  <si>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{d54d192b-acda-4f1d-83ae-e381a7908917}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</si>
  <si>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</si>
  <si>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</si>
  <si>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</si>
  <si>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</si>
  <si>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</si>
  <si>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</si>
  <si>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</si>
  <si>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</si>
  <si>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Holice-SJ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</si>
  <si>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</si>
  <si>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</si>
  <si>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Holice - školní jídelna</t>
  </si>
  <si>
    <t>KSO:</t>
  </si>
  <si>
    <t/>
  </si>
  <si>
    <t>CC-CZ:</t>
  </si>
  <si>
    <t>Místo:</t>
  </si>
  <si>
    <t xml:space="preserve"> </t>
  </si>
  <si>
    <t>Datum:</t>
  </si>
  <si>
    <t>25. 10. 2024</t>
  </si>
  <si>
    <t>Zadavatel:</t>
  </si>
  <si>
    <t>IČ:</t>
  </si>
  <si>
    <t>DIČ:</t>
  </si>
  <si>
    <t>Uchazeč:</t>
  </si>
  <si>
    <t>Vyplň údaj</t>
  </si>
  <si>
    <t>Projektant:</t>
  </si>
  <si>
    <t>P-AQUA s.r.o.</t>
  </si>
  <si>
    <t>True</t>
  </si>
  <si>
    <t>Zpracovatel:</t>
  </si>
  <si>
    <t>Ing. Z. Pilař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</si>
  <si>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</si>
  <si>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</si>
  <si>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</si>
  <si>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</si>
  <si>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</si>
  <si>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</si>
  <si>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</si>
  <si>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</si>
  <si>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</si>
  <si>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</si>
  <si>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</si>
  <si>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</si>
  <si>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</si>
  <si>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</si>
  <si>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</si>
  <si>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</si>
  <si>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</si>
  <si>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</si>
  <si>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</si>
  <si>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</si>
  <si>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</si>
  <si>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</si>
  <si>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</si>
  <si>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</si>
  <si>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</si>
  <si>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</si>
  <si>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</si>
  <si>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</si>
  <si>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</si>
  <si>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</si>
  <si>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</si>
  <si>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</si>
  <si>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</si>
  <si>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</si>
  <si>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</si>
  <si>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</si>
  <si>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</si>
  <si>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</si>
  <si>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</si>
  <si>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</si>
  <si>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</si>
  <si>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ZTI</t>
  </si>
  <si>
    <t>ZTI - úprava vnitřních rozvodů</t>
  </si>
  <si>
    <t>STA</t>
  </si>
  <si>
    <t>1</t>
  </si>
  <si>
    <t>{8f634eff-39ea-4ddc-b91f-f5bbd3641136}</t>
  </si>
  <si>
    <t>2</t>
  </si>
  <si>
    <t>KRYCÍ LIST SOUPISU PRACÍ</t>
  </si>
  <si>
    <t>Objekt:</t>
  </si>
  <si>
    <t>ZTI - ZTI - úprava vnitřních rozvodů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</si>
  <si>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</si>
  <si>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</si>
  <si>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</si>
  <si>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</si>
  <si>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</si>
  <si>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</si>
  <si>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</si>
  <si>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</si>
  <si>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</si>
  <si>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</si>
  <si>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</si>
  <si>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</si>
  <si>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</si>
  <si>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</si>
  <si>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</si>
  <si>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</si>
  <si>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</si>
  <si>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</si>
  <si>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</si>
  <si>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</si>
  <si>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</si>
  <si>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</si>
  <si>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</si>
  <si>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</si>
  <si>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</si>
  <si>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</si>
  <si>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</si>
  <si>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</si>
  <si>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</si>
  <si>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</si>
  <si>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</si>
  <si>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</si>
  <si>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</si>
  <si>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631311126</t>
  </si>
  <si>
    <t>Mazanina tl přes 80 do 120 mm z betonu prostého bez zvýšených nároků na prostředí tř. C 25/30</t>
  </si>
  <si>
    <t>m3</t>
  </si>
  <si>
    <t>CS ÚRS 2024 02</t>
  </si>
  <si>
    <t>4</t>
  </si>
  <si>
    <t>-1255336783</t>
  </si>
  <si>
    <t>PP</t>
  </si>
  <si>
    <t>Mazanina z betonu prostého bez zvýšených nároků na prostředí tl. přes 80 do 120 mm tř. C 25/30</t>
  </si>
  <si>
    <t>Online PSC</t>
  </si>
  <si>
    <t>https://podminky.urs.cz/item/CS_URS_2024_02/631311126</t>
  </si>
  <si>
    <t>VV</t>
  </si>
  <si>
    <t>24,5*0,300*0,150 "oprava betonové podlahy po uložení potrubí s měkčenou vodou"</t>
  </si>
  <si>
    <t>631319022</t>
  </si>
  <si>
    <t>Příplatek k mazanině tl přes 80 do 120 mm za přehlazení s poprášením cementem</t>
  </si>
  <si>
    <t>-2066561409</t>
  </si>
  <si>
    <t>Příplatek k cenám mazanin za úpravu povrchu mazaniny přehlazením s poprášením cementem pro konečnou úpravu, mazanina tl. přes 80 do 120 mm (20 kg/m3)</t>
  </si>
  <si>
    <t>https://podminky.urs.cz/item/CS_URS_2024_02/631319022</t>
  </si>
  <si>
    <t>9</t>
  </si>
  <si>
    <t>Ostatní konstrukce a práce, bourání</t>
  </si>
  <si>
    <t>3</t>
  </si>
  <si>
    <t>965042241</t>
  </si>
  <si>
    <t>Bourání podkladů pod dlažby nebo mazanin betonových nebo z litého asfaltu tl přes 100 mm pl přes 4 m2</t>
  </si>
  <si>
    <t>327948610</t>
  </si>
  <si>
    <t>Bourání mazanin betonových nebo z litého asfaltu tl. přes 100 mm, plochy přes 4 m2</t>
  </si>
  <si>
    <t>https://podminky.urs.cz/item/CS_URS_2024_02/965042241</t>
  </si>
  <si>
    <t>24,5*0,300*0,150 "vysekání drážky pro uložení potrubí měkčené vody v podlaze"</t>
  </si>
  <si>
    <t>971033241</t>
  </si>
  <si>
    <t>Vybourání otvorů ve zdivu cihelném pl do 0,0225 m2 na MVC nebo MV tl do 300 mm</t>
  </si>
  <si>
    <t>kus</t>
  </si>
  <si>
    <t>1030741498</t>
  </si>
  <si>
    <t>Vybourání otvorů ve zdivu základovém nebo nadzákladovém z cihel, tvárnic, příčkovek z cihel pálených na maltu vápennou nebo vápenocementovou plochy do 0,0225 m2, tl. do 300 mm</t>
  </si>
  <si>
    <t>https://podminky.urs.cz/item/CS_URS_2024_02/971033241</t>
  </si>
  <si>
    <t>5 "pro chráničky skrz zeď pro plynové potrubí"</t>
  </si>
  <si>
    <t>5</t>
  </si>
  <si>
    <t>972054241r1</t>
  </si>
  <si>
    <t>Vybourání otvorů v ŽB stropech nebo klenbách pl do 0,09 m2 tl přes 150 mm</t>
  </si>
  <si>
    <t>-792646725</t>
  </si>
  <si>
    <t>Vybourání otvorů ve stropech nebo klenbách železobetonových bez odstranění podlahy a násypu, plochy do 0,09 m2, tl. přes 150 mm</t>
  </si>
  <si>
    <t>10 "prostupů stropem pro kanalizaci DN 75"</t>
  </si>
  <si>
    <t>9 "prostupů stropem pro rozvod studené vody"</t>
  </si>
  <si>
    <t>7 "prostupů stropem pro ocelové chráničky plynovodního potrubí"</t>
  </si>
  <si>
    <t>Součet</t>
  </si>
  <si>
    <t>997</t>
  </si>
  <si>
    <t>Přesun sutě</t>
  </si>
  <si>
    <t>997013212</t>
  </si>
  <si>
    <t>Vnitrostaveništní doprava suti a vybouraných hmot pro budovy v přes 6 do 9 m ručně</t>
  </si>
  <si>
    <t>t</t>
  </si>
  <si>
    <t>-610834960</t>
  </si>
  <si>
    <t>Vnitrostaveništní doprava suti a vybouraných hmot vodorovně do 50 m s naložením ručně pro budovy a haly výšky přes 6 do 9 m</t>
  </si>
  <si>
    <t>https://podminky.urs.cz/item/CS_URS_2024_02/997013212</t>
  </si>
  <si>
    <t>7</t>
  </si>
  <si>
    <t>997013501</t>
  </si>
  <si>
    <t>Odvoz suti a vybouraných hmot na skládku nebo meziskládku do 1 km se složením</t>
  </si>
  <si>
    <t>524367259</t>
  </si>
  <si>
    <t>Odvoz suti a vybouraných hmot na skládku nebo meziskládku se složením, na vzdálenost do 1 km</t>
  </si>
  <si>
    <t>https://podminky.urs.cz/item/CS_URS_2024_02/997013501</t>
  </si>
  <si>
    <t>8</t>
  </si>
  <si>
    <t>997013509</t>
  </si>
  <si>
    <t>Příplatek k odvozu suti a vybouraných hmot na skládku ZKD 1 km přes 1 km</t>
  </si>
  <si>
    <t>1756796481</t>
  </si>
  <si>
    <t>Odvoz suti a vybouraných hmot na skládku nebo meziskládku se složením, na vzdálenost Příplatek k ceně za každý další započatý 1 km přes 1 km</t>
  </si>
  <si>
    <t>https://podminky.urs.cz/item/CS_URS_2024_02/997013509</t>
  </si>
  <si>
    <t>3,304*9 'Přepočtené koeficientem množství</t>
  </si>
  <si>
    <t>997013861</t>
  </si>
  <si>
    <t>Poplatek za uložení stavebního odpadu na recyklační skládce (skládkovné) z prostého betonu kód odpadu 17 01 01</t>
  </si>
  <si>
    <t>1853702986</t>
  </si>
  <si>
    <t>Poplatek za uložení stavebního odpadu na recyklační skládce (skládkovné) z prostého betonu zatříděného do Katalogu odpadů pod kódem 17 01 01</t>
  </si>
  <si>
    <t>https://podminky.urs.cz/item/CS_URS_2024_02/997013861</t>
  </si>
  <si>
    <t>998</t>
  </si>
  <si>
    <t>Přesun hmot</t>
  </si>
  <si>
    <t>10</t>
  </si>
  <si>
    <t>998011002</t>
  </si>
  <si>
    <t>Přesun hmot pro budovy zděné v přes 6 do 12 m</t>
  </si>
  <si>
    <t>1283140848</t>
  </si>
  <si>
    <t>Přesun hmot pro budovy občanské výstavby, bydlení, výrobu a služby s nosnou svislou konstrukcí zděnou z cihel, tvárnic nebo kamene vodorovná dopravní vzdálenost do 100 m základní pro budovy výšky přes 6 do 12 m</t>
  </si>
  <si>
    <t>https://podminky.urs.cz/item/CS_URS_2024_02/998011002</t>
  </si>
  <si>
    <t>PSV</t>
  </si>
  <si>
    <t>Práce a dodávky PSV</t>
  </si>
  <si>
    <t>721</t>
  </si>
  <si>
    <t>Zdravotechnika - vnitřní kanalizace</t>
  </si>
  <si>
    <t>11</t>
  </si>
  <si>
    <t>721171903</t>
  </si>
  <si>
    <t>Potrubí z PP vsazení odbočky do hrdla DN 50</t>
  </si>
  <si>
    <t>16</t>
  </si>
  <si>
    <t>-1188141446</t>
  </si>
  <si>
    <t>Opravy odpadního potrubí plastového vsazení odbočky do potrubí DN 50</t>
  </si>
  <si>
    <t>https://podminky.urs.cz/item/CS_URS_2024_02/721171903</t>
  </si>
  <si>
    <t>1 "napojení úkapů od VZT do potrubí pod umyvadlem"</t>
  </si>
  <si>
    <t>721171904</t>
  </si>
  <si>
    <t>Potrubí z PP vsazení odbočky do hrdla DN 75</t>
  </si>
  <si>
    <t>-1418592607</t>
  </si>
  <si>
    <t>Opravy odpadního potrubí plastového vsazení odbočky do potrubí DN 75</t>
  </si>
  <si>
    <t>https://podminky.urs.cz/item/CS_URS_2024_02/721171904</t>
  </si>
  <si>
    <t>2 "vodorovné odbočky pro napojení nových větví tukové kanalizace pod stropem 1. PP"</t>
  </si>
  <si>
    <t>13</t>
  </si>
  <si>
    <t>721171905</t>
  </si>
  <si>
    <t>Potrubí z PP vsazení odbočky do hrdla DN 110</t>
  </si>
  <si>
    <t>-1373578796</t>
  </si>
  <si>
    <t>Opravy odpadního potrubí plastového vsazení odbočky do potrubí DN 110</t>
  </si>
  <si>
    <t>https://podminky.urs.cz/item/CS_URS_2024_02/721171905</t>
  </si>
  <si>
    <t>4 "svislé odbočky pod stopem 1. PP na stáv. kanalizaci"</t>
  </si>
  <si>
    <t>14</t>
  </si>
  <si>
    <t>721171914</t>
  </si>
  <si>
    <t>Potrubí z PP propojení potrubí DN 75</t>
  </si>
  <si>
    <t>19187825</t>
  </si>
  <si>
    <t>Opravy odpadního potrubí plastového propojení dosavadního potrubí DN 75</t>
  </si>
  <si>
    <t>https://podminky.urs.cz/item/CS_URS_2024_02/721171914</t>
  </si>
  <si>
    <t>2 "pod stropem 1. PP na tukové kanalizaci"</t>
  </si>
  <si>
    <t>15</t>
  </si>
  <si>
    <t>721174004</t>
  </si>
  <si>
    <t>Potrubí kanalizační z PP svodné DN 75</t>
  </si>
  <si>
    <t>m</t>
  </si>
  <si>
    <t>-409582552</t>
  </si>
  <si>
    <t>Potrubí z trub polypropylenových svodné (ležaté) DN 75</t>
  </si>
  <si>
    <t>https://podminky.urs.cz/item/CS_URS_2024_02/721174004</t>
  </si>
  <si>
    <t>721174042</t>
  </si>
  <si>
    <t>Potrubí kanalizační z PP připojovací DN 40</t>
  </si>
  <si>
    <t>1551309989</t>
  </si>
  <si>
    <t>Potrubí z trub polypropylenových připojovací DN 40</t>
  </si>
  <si>
    <t>https://podminky.urs.cz/item/CS_URS_2024_02/721174042</t>
  </si>
  <si>
    <t>17</t>
  </si>
  <si>
    <t>721174043</t>
  </si>
  <si>
    <t>Potrubí kanalizační z PP připojovací DN 50</t>
  </si>
  <si>
    <t>398571735</t>
  </si>
  <si>
    <t>Potrubí z trub polypropylenových připojovací DN 50</t>
  </si>
  <si>
    <t>https://podminky.urs.cz/item/CS_URS_2024_02/721174043</t>
  </si>
  <si>
    <t>18</t>
  </si>
  <si>
    <t>721174044</t>
  </si>
  <si>
    <t>Potrubí kanalizační z PP připojovací DN 75</t>
  </si>
  <si>
    <t>185044614</t>
  </si>
  <si>
    <t>Potrubí z trub polypropylenových připojovací DN 75</t>
  </si>
  <si>
    <t>https://podminky.urs.cz/item/CS_URS_2024_02/721174044</t>
  </si>
  <si>
    <t>19</t>
  </si>
  <si>
    <t>M</t>
  </si>
  <si>
    <t>28615636</t>
  </si>
  <si>
    <t>redukce odpadní nesouosá HTR DN 75/50</t>
  </si>
  <si>
    <t>32</t>
  </si>
  <si>
    <t>-784177916</t>
  </si>
  <si>
    <t>P</t>
  </si>
  <si>
    <t>Poznámka k položce:_x000d_
z důvodu krátkých úseků potrubí jsou některé tvarovky uvedeny zvlášť</t>
  </si>
  <si>
    <t>20</t>
  </si>
  <si>
    <t>28615611</t>
  </si>
  <si>
    <t>koleno odpadní pro vysoké teploty HTB DN 75x45°</t>
  </si>
  <si>
    <t>-977212656</t>
  </si>
  <si>
    <t>721275 1</t>
  </si>
  <si>
    <t>Požární prostup stropní konstrukcí - potrubí DN 50 - 75 - pož. manžeta, dodávka + montáž vč. osazení, vypěnění, zatmelení, apod.</t>
  </si>
  <si>
    <t>soubor</t>
  </si>
  <si>
    <t>1433950952</t>
  </si>
  <si>
    <t>22</t>
  </si>
  <si>
    <t>721276 1</t>
  </si>
  <si>
    <t>Kondenzační sifon - vodní zápachová uzávěrka DN 40 s přídavnou mechanickou uzávěrkou (kulička) a čistící vložkou - dodávka + montáž</t>
  </si>
  <si>
    <t>-658769542</t>
  </si>
  <si>
    <t>Poznámka k položce:_x000d_
úkapy od jednotky VZT</t>
  </si>
  <si>
    <t>23</t>
  </si>
  <si>
    <t>721289 91</t>
  </si>
  <si>
    <t>Zavěšení a upevnění kanalizačního potrubí - dodávka + montáž; vč. objímky, navrtání, uchycení, ...</t>
  </si>
  <si>
    <t>796978413</t>
  </si>
  <si>
    <t>24</t>
  </si>
  <si>
    <t>721289 92</t>
  </si>
  <si>
    <t>Izolace připojovacího potrubí - PE izolace tl. 9 mm</t>
  </si>
  <si>
    <t>-2108395412</t>
  </si>
  <si>
    <t>25</t>
  </si>
  <si>
    <t>721289 93</t>
  </si>
  <si>
    <t>Izolace svislého (odpadního) potrubí - PE izolace tl. 20 mm</t>
  </si>
  <si>
    <t>-910894659</t>
  </si>
  <si>
    <t>26</t>
  </si>
  <si>
    <t>721290111</t>
  </si>
  <si>
    <t>Zkouška těsnosti potrubí kanalizace vodou DN do 125</t>
  </si>
  <si>
    <t>1334994862</t>
  </si>
  <si>
    <t>Zkouška těsnosti kanalizace v objektech vodou do DN 125</t>
  </si>
  <si>
    <t>https://podminky.urs.cz/item/CS_URS_2024_02/721290111</t>
  </si>
  <si>
    <t>27</t>
  </si>
  <si>
    <t>721910912</t>
  </si>
  <si>
    <t>Pročištění odpadů svislých v jednom podlaží DN do 200</t>
  </si>
  <si>
    <t>-1848132083</t>
  </si>
  <si>
    <t>Pročištění svislých odpadů v jednom podlaží do DN 200</t>
  </si>
  <si>
    <t>https://podminky.urs.cz/item/CS_URS_2024_02/721910912</t>
  </si>
  <si>
    <t>Poznámka k položce:_x000d_
pročištění potrubí do kterých se napojuje nová kanalizace</t>
  </si>
  <si>
    <t>28</t>
  </si>
  <si>
    <t>721910922</t>
  </si>
  <si>
    <t>Pročištění svodů ležatých DN do 300</t>
  </si>
  <si>
    <t>1331600708</t>
  </si>
  <si>
    <t>Pročištění ležatých svodů do DN 300</t>
  </si>
  <si>
    <t>https://podminky.urs.cz/item/CS_URS_2024_02/721910922</t>
  </si>
  <si>
    <t>Poznámka k položce:_x000d_
pročištění potrubí do kterých se napojuje nová kanalizace - odhad délky, nutno upřesnit na místě dle skutečných tras</t>
  </si>
  <si>
    <t>29</t>
  </si>
  <si>
    <t>721 999r</t>
  </si>
  <si>
    <t>Pomocné stavební práce - začištění otvorů, dobetonávky, úklid, ...</t>
  </si>
  <si>
    <t>hod</t>
  </si>
  <si>
    <t>1977650184</t>
  </si>
  <si>
    <t>30</t>
  </si>
  <si>
    <t>998721102</t>
  </si>
  <si>
    <t>Přesun hmot tonážní pro vnitřní kanalizaci v objektech v přes 6 do 12 m</t>
  </si>
  <si>
    <t>866167007</t>
  </si>
  <si>
    <t>Přesun hmot pro vnitřní kanalizaci stanovený z hmotnosti přesunovaného materiálu vodorovná dopravní vzdálenost do 50 m základní v objektech výšky přes 6 do 12 m</t>
  </si>
  <si>
    <t>https://podminky.urs.cz/item/CS_URS_2024_02/998721102</t>
  </si>
  <si>
    <t>722</t>
  </si>
  <si>
    <t>Zdravotechnika - vnitřní vodovod</t>
  </si>
  <si>
    <t>31</t>
  </si>
  <si>
    <t>722171937</t>
  </si>
  <si>
    <t>Potrubí plastové výměna trub nebo tvarovek D přes 50 do 63 mm</t>
  </si>
  <si>
    <t>2128755396</t>
  </si>
  <si>
    <t>Výměna trubky, tvarovky, vsazení odbočky na rozvodech vody z plastů D přes 50 do 63 mm</t>
  </si>
  <si>
    <t>https://podminky.urs.cz/item/CS_URS_2024_02/722171937</t>
  </si>
  <si>
    <t>Poznámka k položce:_x000d_
napojení nových větví na stávající potrubí, zavěšeno pod stropem 1. PP</t>
  </si>
  <si>
    <t>28614446</t>
  </si>
  <si>
    <t>trubka vodovodní tlaková PP-RCT S 4 D 63mm</t>
  </si>
  <si>
    <t>453447701</t>
  </si>
  <si>
    <t>3*1,03 'Přepočtené koeficientem množství</t>
  </si>
  <si>
    <t>33</t>
  </si>
  <si>
    <t>28654118</t>
  </si>
  <si>
    <t>T-kus redukovaný PPR D 63x32x63mm</t>
  </si>
  <si>
    <t>-1226885182</t>
  </si>
  <si>
    <t>34</t>
  </si>
  <si>
    <t>28654120</t>
  </si>
  <si>
    <t>T-kus redukovaný PPR D 63x40x63mm</t>
  </si>
  <si>
    <t>1575628628</t>
  </si>
  <si>
    <t>35</t>
  </si>
  <si>
    <t>28654122</t>
  </si>
  <si>
    <t>T-kus redukovaný PPR D 63x50x63mm</t>
  </si>
  <si>
    <t>2129579831</t>
  </si>
  <si>
    <t>36</t>
  </si>
  <si>
    <t>722175003</t>
  </si>
  <si>
    <t>Potrubí vodovodní plastové PP-RCT svar polyfúze D 25x3,5 mm</t>
  </si>
  <si>
    <t>-734023682</t>
  </si>
  <si>
    <t>Potrubí z plastových trubek z polypropylenu PP-RCT svařovaných polyfúzně D 25 x 3,5</t>
  </si>
  <si>
    <t>https://podminky.urs.cz/item/CS_URS_2024_02/722175003</t>
  </si>
  <si>
    <t>Poznámka k položce:_x000d_
PP-RCT EVO</t>
  </si>
  <si>
    <t>37</t>
  </si>
  <si>
    <t>722175004</t>
  </si>
  <si>
    <t>Potrubí vodovodní plastové PP-RCT svar polyfúze D 32x4,4 mm</t>
  </si>
  <si>
    <t>-130401334</t>
  </si>
  <si>
    <t>Potrubí z plastových trubek z polypropylenu PP-RCT svařovaných polyfúzně D 32 x 4,4</t>
  </si>
  <si>
    <t>https://podminky.urs.cz/item/CS_URS_2024_02/722175004</t>
  </si>
  <si>
    <t>38</t>
  </si>
  <si>
    <t>722175005</t>
  </si>
  <si>
    <t>Potrubí vodovodní plastové PP-RCT svar polyfúze D 40x5,5 mm</t>
  </si>
  <si>
    <t>-1190731305</t>
  </si>
  <si>
    <t>Potrubí z plastových trubek z polypropylenu PP-RCT svařovaných polyfúzně D 40 x 5,5</t>
  </si>
  <si>
    <t>https://podminky.urs.cz/item/CS_URS_2024_02/722175005</t>
  </si>
  <si>
    <t>39</t>
  </si>
  <si>
    <t>722175006</t>
  </si>
  <si>
    <t>Potrubí vodovodní plastové PP-RCT svar polyfúze D 50x6,9 mm</t>
  </si>
  <si>
    <t>-304500089</t>
  </si>
  <si>
    <t>Potrubí z plastových trubek z polypropylenu PP-RCT svařovaných polyfúzně D 50 x 6,9</t>
  </si>
  <si>
    <t>https://podminky.urs.cz/item/CS_URS_2024_02/722175006</t>
  </si>
  <si>
    <t>40</t>
  </si>
  <si>
    <t>722181242</t>
  </si>
  <si>
    <t>Ochrana vodovodního potrubí přilepenými termoizolačními trubicemi z PE tl přes 13 do 20 mm DN přes 22 do 45 mm</t>
  </si>
  <si>
    <t>-2104659491</t>
  </si>
  <si>
    <t>Ochrana potrubí termoizolačními trubicemi z pěnového polyetylenu PE přilepenými v příčných a podélných spojích, tloušťky izolace přes 13 do 20 mm, vnitřního průměru izolace DN přes 22 do 45 mm</t>
  </si>
  <si>
    <t>https://podminky.urs.cz/item/CS_URS_2024_02/722181242</t>
  </si>
  <si>
    <t>11+51,5+11,5 "SV - d25, d32, d40"</t>
  </si>
  <si>
    <t>41</t>
  </si>
  <si>
    <t>722181243</t>
  </si>
  <si>
    <t>Ochrana vodovodního potrubí přilepenými termoizolačními trubicemi z PE tl přes 13 do 20 mm DN přes 45 do 63 mm</t>
  </si>
  <si>
    <t>-1597113833</t>
  </si>
  <si>
    <t>Ochrana potrubí termoizolačními trubicemi z pěnového polyetylenu PE přilepenými v příčných a podélných spojích, tloušťky izolace přes 13 do 20 mm, vnitřního průměru izolace DN přes 45 do 63 mm</t>
  </si>
  <si>
    <t>https://podminky.urs.cz/item/CS_URS_2024_02/722181243</t>
  </si>
  <si>
    <t>7,5 "SV - d50"</t>
  </si>
  <si>
    <t>42</t>
  </si>
  <si>
    <t>722232063</t>
  </si>
  <si>
    <t>Kohout kulový přímý G 1" PN 42 do 185°C vnitřní závit s vypouštěním</t>
  </si>
  <si>
    <t>754303992</t>
  </si>
  <si>
    <t>Armatury se dvěma závity kulové kohouty PN 42 do 185 °C přímé vnitřní závit s vypouštěním G 1"</t>
  </si>
  <si>
    <t>https://podminky.urs.cz/item/CS_URS_2024_02/722232063</t>
  </si>
  <si>
    <t>43</t>
  </si>
  <si>
    <t>722232064</t>
  </si>
  <si>
    <t>Kohout kulový přímý G 5/4" PN 42 do 185°C vnitřní závit s vypouštěním</t>
  </si>
  <si>
    <t>1852602502</t>
  </si>
  <si>
    <t>Armatury se dvěma závity kulové kohouty PN 42 do 185 °C přímé vnitřní závit s vypouštěním G 5/4"</t>
  </si>
  <si>
    <t>https://podminky.urs.cz/item/CS_URS_2024_02/722232064</t>
  </si>
  <si>
    <t>44</t>
  </si>
  <si>
    <t>722232065</t>
  </si>
  <si>
    <t>Kohout kulový přímý G 6/4" PN 42 do 185°C vnitřní závit s vypouštěním</t>
  </si>
  <si>
    <t>-1381650496</t>
  </si>
  <si>
    <t>Armatury se dvěma závity kulové kohouty PN 42 do 185 °C přímé vnitřní závit s vypouštěním G 6/4"</t>
  </si>
  <si>
    <t>https://podminky.urs.cz/item/CS_URS_2024_02/722232065</t>
  </si>
  <si>
    <t>45</t>
  </si>
  <si>
    <t>722289 50</t>
  </si>
  <si>
    <t>Požární prostup stropní konstrukcí - potrubí do DN 50 - pož. tmel, dodávka + montáž - vč. osazení, vypěnění, zatmelení, apod ...</t>
  </si>
  <si>
    <t>-1119561639</t>
  </si>
  <si>
    <t>46</t>
  </si>
  <si>
    <t>722289 91</t>
  </si>
  <si>
    <t>Zavěšení a upevnění vodovodního potrubí - dodávka + montáž; vč. objímky, navrtání, uchycení, ...</t>
  </si>
  <si>
    <t>bm</t>
  </si>
  <si>
    <t>1873027590</t>
  </si>
  <si>
    <t>47</t>
  </si>
  <si>
    <t>722 9901r</t>
  </si>
  <si>
    <t>Prověření trasy stávajících rozvodů zavěšených v 1. PP a jejich případné odpojení a případná demontáž</t>
  </si>
  <si>
    <t>-253227740</t>
  </si>
  <si>
    <t>Prověření trasy stávajících rozvodů zavěšených v 1. PP a jejich případné odpojení včetně zátky na potrubí a jejich případná demontáž včetně uklizení a likvidace na skládce</t>
  </si>
  <si>
    <t>Poznámka k položce:_x000d_
- v případě, že budou zjištěny větve rozvodu pitné vody, na které nebude napojen žádný zařizovací předmět ani zařízení gastro</t>
  </si>
  <si>
    <t>48</t>
  </si>
  <si>
    <t>722 9902r</t>
  </si>
  <si>
    <t>Rozebrání / vybourání skladby podlahy pro drážku pro uložení izolovaného potrubí a následná oprava dle původní skladby</t>
  </si>
  <si>
    <t>1319882326</t>
  </si>
  <si>
    <t xml:space="preserve">Poznámka k položce:_x000d_
- včetně podlahové krytiny (demontáž + oprava)_x000d_
- včetně případné hlukové / kročejové izolace (demontáž + oprava)_x000d_
- včetně případné hydroizolace (demontáž + oprava dle zjištěného typu)_x000d_
</t>
  </si>
  <si>
    <t>49</t>
  </si>
  <si>
    <t>722 999r</t>
  </si>
  <si>
    <t>-1183601487</t>
  </si>
  <si>
    <t>50</t>
  </si>
  <si>
    <t>998722102</t>
  </si>
  <si>
    <t>Přesun hmot tonážní pro vnitřní vodovod v objektech v přes 6 do 12 m</t>
  </si>
  <si>
    <t>512555383</t>
  </si>
  <si>
    <t>Přesun hmot pro vnitřní vodovod stanovený z hmotnosti přesunovaného materiálu vodorovná dopravní vzdálenost do 50 m základní v objektech výšky přes 6 do 12 m</t>
  </si>
  <si>
    <t>https://podminky.urs.cz/item/CS_URS_2024_02/998722102</t>
  </si>
  <si>
    <t>723</t>
  </si>
  <si>
    <t>Zdravotechnika - vnitřní plynovod</t>
  </si>
  <si>
    <t>51</t>
  </si>
  <si>
    <t>723111204</t>
  </si>
  <si>
    <t>Potrubí ocelové závitové černé bezešvé svařované běžné DN 25</t>
  </si>
  <si>
    <t>496958832</t>
  </si>
  <si>
    <t>Potrubí z ocelových trubek závitových černých spojovaných svařováním, bezešvých běžných DN 25</t>
  </si>
  <si>
    <t>https://podminky.urs.cz/item/CS_URS_2024_02/723111204</t>
  </si>
  <si>
    <t>52</t>
  </si>
  <si>
    <t>723111205</t>
  </si>
  <si>
    <t>Potrubí ocelové závitové černé bezešvé svařované běžné DN 32</t>
  </si>
  <si>
    <t>32257874</t>
  </si>
  <si>
    <t>Potrubí z ocelových trubek závitových černých spojovaných svařováním, bezešvých běžných DN 32</t>
  </si>
  <si>
    <t>https://podminky.urs.cz/item/CS_URS_2024_02/723111205</t>
  </si>
  <si>
    <t>53</t>
  </si>
  <si>
    <t>723111206</t>
  </si>
  <si>
    <t>Potrubí ocelové závitové černé bezešvé svařované běžné DN 40</t>
  </si>
  <si>
    <t>1228688316</t>
  </si>
  <si>
    <t>Potrubí z ocelových trubek závitových černých spojovaných svařováním, bezešvých běžných DN 40</t>
  </si>
  <si>
    <t>https://podminky.urs.cz/item/CS_URS_2024_02/723111206</t>
  </si>
  <si>
    <t>54</t>
  </si>
  <si>
    <t>723150312</t>
  </si>
  <si>
    <t>Potrubí ocelové hladké černé bezešvé spojované svařováním tvářené za tepla D 57x3,2 mm</t>
  </si>
  <si>
    <t>-732749037</t>
  </si>
  <si>
    <t>Potrubí z ocelových trubek hladkých černých spojovaných svařováním tvářených za tepla Ø 57/3,2</t>
  </si>
  <si>
    <t>https://podminky.urs.cz/item/CS_URS_2024_02/723150312</t>
  </si>
  <si>
    <t>Poznámka k položce:_x000d_
DN 50</t>
  </si>
  <si>
    <t>55</t>
  </si>
  <si>
    <t>723150365</t>
  </si>
  <si>
    <t>Chránička D 38x2,6 mm</t>
  </si>
  <si>
    <t>-633839030</t>
  </si>
  <si>
    <t>Potrubí z ocelových trubek hladkých černých spojovaných chráničky Ø 38/2,6</t>
  </si>
  <si>
    <t>https://podminky.urs.cz/item/CS_URS_2024_02/723150365</t>
  </si>
  <si>
    <t>0,400+0,400+0,400 "3 x chránička - prostup stropem pro potrubí DN 32 do 1. NP"</t>
  </si>
  <si>
    <t>56</t>
  </si>
  <si>
    <t>723150367</t>
  </si>
  <si>
    <t>Chránička D 57x3,2 mm</t>
  </si>
  <si>
    <t>688470960</t>
  </si>
  <si>
    <t>Potrubí z ocelových trubek hladkých černých spojovaných chráničky Ø 57/3,2</t>
  </si>
  <si>
    <t>https://podminky.urs.cz/item/CS_URS_2024_02/723150367</t>
  </si>
  <si>
    <t>0,400+0,400 "2 x chránička - prostup stropem pro potrubí DN 40 do 1. NP"</t>
  </si>
  <si>
    <t>57</t>
  </si>
  <si>
    <t>723150368</t>
  </si>
  <si>
    <t>Chránička D 76x3,2 mm</t>
  </si>
  <si>
    <t>1785529270</t>
  </si>
  <si>
    <t>Potrubí z ocelových trubek hladkých černých spojovaných chráničky Ø 76/3,2</t>
  </si>
  <si>
    <t>https://podminky.urs.cz/item/CS_URS_2024_02/723150368</t>
  </si>
  <si>
    <t>5*0,200+2*0,400 "5 x prostup stěnou (příčkou) pro potrubí DN 50, 2 x prostup stropem pro potrubí DN 50"</t>
  </si>
  <si>
    <t>58</t>
  </si>
  <si>
    <t>723231162</t>
  </si>
  <si>
    <t>Kohout kulový přímý G 1/2" PN 42 do 185°C plnoprůtokový vnitřní závit těžká řada</t>
  </si>
  <si>
    <t>-1704539107</t>
  </si>
  <si>
    <t>Armatury se dvěma závity kohouty kulové PN 42 do 185°C plnoprůtokové vnitřní závit těžká řada G 1/2"</t>
  </si>
  <si>
    <t>https://podminky.urs.cz/item/CS_URS_2024_02/723231162</t>
  </si>
  <si>
    <t>59</t>
  </si>
  <si>
    <t>723231163</t>
  </si>
  <si>
    <t>Kohout kulový přímý G 3/4" PN 42 do 185°C plnoprůtokový vnitřní závit těžká řada</t>
  </si>
  <si>
    <t>-1042888882</t>
  </si>
  <si>
    <t>Armatury se dvěma závity kohouty kulové PN 42 do 185°C plnoprůtokové vnitřní závit těžká řada G 3/4"</t>
  </si>
  <si>
    <t>https://podminky.urs.cz/item/CS_URS_2024_02/723231163</t>
  </si>
  <si>
    <t>60</t>
  </si>
  <si>
    <t>723231167</t>
  </si>
  <si>
    <t>Kohout kulový přímý G 2" PN 42 do 185°C plnoprůtokový vnitřní závit těžká řada</t>
  </si>
  <si>
    <t>-1576863672</t>
  </si>
  <si>
    <t>Armatury se dvěma závity kohouty kulové PN 42 do 185°C plnoprůtokové vnitřní závit těžká řada G 2"</t>
  </si>
  <si>
    <t>https://podminky.urs.cz/item/CS_URS_2024_02/723231167</t>
  </si>
  <si>
    <t>Poznámka k položce:_x000d_
hlavní uzávěr kotelny</t>
  </si>
  <si>
    <t>61</t>
  </si>
  <si>
    <t>723233115</t>
  </si>
  <si>
    <t>Ventil solenoidový G 2" včetně cívky a konektoru s diodou</t>
  </si>
  <si>
    <t>750594067</t>
  </si>
  <si>
    <t>Armatury se dvěma závity solenoidové ventily včetně cívky a konektoru s diodou G 2"</t>
  </si>
  <si>
    <t>https://podminky.urs.cz/item/CS_URS_2024_02/723233115</t>
  </si>
  <si>
    <t>Poznámka k položce:_x000d_
elektroventil - bezpečnostní uzávěr kotelny - bez proudu uzavřeno</t>
  </si>
  <si>
    <t>62</t>
  </si>
  <si>
    <t>723240 90</t>
  </si>
  <si>
    <t>Uchycení a upevnění plynovodního potrubí</t>
  </si>
  <si>
    <t>355623079</t>
  </si>
  <si>
    <t>Uchycení a upevnění plynovodního potrubí; vč. případného použití lešení při provádění</t>
  </si>
  <si>
    <t>63</t>
  </si>
  <si>
    <t>723240 91</t>
  </si>
  <si>
    <t>Nátěry potrubí a uchycení</t>
  </si>
  <si>
    <t>-44564655</t>
  </si>
  <si>
    <t>Nátěry potrubí a uchycení; vč. případného použití lešení při provádění</t>
  </si>
  <si>
    <t>64</t>
  </si>
  <si>
    <t>723240 92</t>
  </si>
  <si>
    <t>Utěsnění chrániček na obou koncích trvale pružným tmelem</t>
  </si>
  <si>
    <t>-1779472048</t>
  </si>
  <si>
    <t>65</t>
  </si>
  <si>
    <t>723240 93</t>
  </si>
  <si>
    <t>Zkouška těsnosti plynového potrubí</t>
  </si>
  <si>
    <t>1420295513</t>
  </si>
  <si>
    <t>66</t>
  </si>
  <si>
    <t>723240 94</t>
  </si>
  <si>
    <t>Revizní zpráva vnitřního plynovodu</t>
  </si>
  <si>
    <t>-144723523</t>
  </si>
  <si>
    <t>67</t>
  </si>
  <si>
    <t>723240 96</t>
  </si>
  <si>
    <t xml:space="preserve">Požární prostupy konstrukcí - vypěnení, zatěsnění, manžeta + tmel, ...  - dodávka + montáž</t>
  </si>
  <si>
    <t>-1086001621</t>
  </si>
  <si>
    <t>Požární prostupy konstrukcí - vypěnení, zatěsnění, manžeta + tmel, ... - dodávka + montáž</t>
  </si>
  <si>
    <t>68</t>
  </si>
  <si>
    <t>723 9901r</t>
  </si>
  <si>
    <t>Prověření stávajícího vnitřního plynovodu pod stropem 1. PP, a případná demontáž</t>
  </si>
  <si>
    <t>-1081079815</t>
  </si>
  <si>
    <t>Prověření stávajícího vnitřního plynovodu pod stropem 1. PP, v případě že nebude využíváno jeho odplynění a demontáž včetně odvozu a likvidace na skládce</t>
  </si>
  <si>
    <t>Poznámka k položce:_x000d_
- v případě, že na původní potrubí nebude napojen žádný spotřebič ani zařízení gastro, bude provedena jeho demontáž s odvozem a likvidace na skládce, odhad cca 35 m potrubí, bude prověřeno na místě</t>
  </si>
  <si>
    <t>69</t>
  </si>
  <si>
    <t>723 9902r</t>
  </si>
  <si>
    <t>Uzavření a odplynění stávajícího rozvodu</t>
  </si>
  <si>
    <t>1012309741</t>
  </si>
  <si>
    <t>70</t>
  </si>
  <si>
    <t>723 9903r</t>
  </si>
  <si>
    <t>Odvzdušnění a napuštění vnitřního plynovodu</t>
  </si>
  <si>
    <t>1334424564</t>
  </si>
  <si>
    <t>71</t>
  </si>
  <si>
    <t>723 999r</t>
  </si>
  <si>
    <t>-232930004</t>
  </si>
  <si>
    <t>72</t>
  </si>
  <si>
    <t>998723102</t>
  </si>
  <si>
    <t>Přesun hmot tonážní pro vnitřní plynovod v objektech v přes 6 do 12 m</t>
  </si>
  <si>
    <t>267769512</t>
  </si>
  <si>
    <t>Přesun hmot pro vnitřní plynovod stanovený z hmotnosti přesunovaného materiálu vodorovná dopravní vzdálenost do 50 m základní v objektech výšky přes 6 do 12 m</t>
  </si>
  <si>
    <t>https://podminky.urs.cz/item/CS_URS_2024_02/998723102</t>
  </si>
  <si>
    <t>725</t>
  </si>
  <si>
    <t>Zdravotechnika - zařizovací předměty</t>
  </si>
  <si>
    <t>73</t>
  </si>
  <si>
    <t>725813112</t>
  </si>
  <si>
    <t xml:space="preserve">Ventil rohový  G 3/4"</t>
  </si>
  <si>
    <t>2088298508</t>
  </si>
  <si>
    <t>Ventily rohové bez připojovací trubičky nebo flexi hadičky G 3/4"</t>
  </si>
  <si>
    <t>https://podminky.urs.cz/item/CS_URS_2024_02/725813112</t>
  </si>
  <si>
    <t>Poznámka k položce:_x000d_
osazeny nad podlahou pro napojení zařízení gastro</t>
  </si>
  <si>
    <t>74</t>
  </si>
  <si>
    <t>998725102</t>
  </si>
  <si>
    <t>Přesun hmot tonážní pro zařizovací předměty v objektech v přes 6 do 12 m</t>
  </si>
  <si>
    <t>2084614551</t>
  </si>
  <si>
    <t>Přesun hmot pro zařizovací předměty stanovený z hmotnosti přesunovaného materiálu vodorovná dopravní vzdálenost do 50 m základní v objektech výšky přes 6 do 12 m</t>
  </si>
  <si>
    <t>https://podminky.urs.cz/item/CS_URS_2024_02/998725102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</si>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</sst>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631311126" TargetMode="External" /><Relationship Id="rId2" Type="http://schemas.openxmlformats.org/officeDocument/2006/relationships/hyperlink" Target="https://podminky.urs.cz/item/CS_URS_2024_02/631319022" TargetMode="External" /><Relationship Id="rId3" Type="http://schemas.openxmlformats.org/officeDocument/2006/relationships/hyperlink" Target="https://podminky.urs.cz/item/CS_URS_2024_02/965042241" TargetMode="External" /><Relationship Id="rId4" Type="http://schemas.openxmlformats.org/officeDocument/2006/relationships/hyperlink" Target="https://podminky.urs.cz/item/CS_URS_2024_02/971033241" TargetMode="External" /><Relationship Id="rId5" Type="http://schemas.openxmlformats.org/officeDocument/2006/relationships/hyperlink" Target="https://podminky.urs.cz/item/CS_URS_2024_02/997013212" TargetMode="External" /><Relationship Id="rId6" Type="http://schemas.openxmlformats.org/officeDocument/2006/relationships/hyperlink" Target="https://podminky.urs.cz/item/CS_URS_2024_02/997013501" TargetMode="External" /><Relationship Id="rId7" Type="http://schemas.openxmlformats.org/officeDocument/2006/relationships/hyperlink" Target="https://podminky.urs.cz/item/CS_URS_2024_02/997013509" TargetMode="External" /><Relationship Id="rId8" Type="http://schemas.openxmlformats.org/officeDocument/2006/relationships/hyperlink" Target="https://podminky.urs.cz/item/CS_URS_2024_02/997013861" TargetMode="External" /><Relationship Id="rId9" Type="http://schemas.openxmlformats.org/officeDocument/2006/relationships/hyperlink" Target="https://podminky.urs.cz/item/CS_URS_2024_02/998011002" TargetMode="External" /><Relationship Id="rId10" Type="http://schemas.openxmlformats.org/officeDocument/2006/relationships/hyperlink" Target="https://podminky.urs.cz/item/CS_URS_2024_02/721171903" TargetMode="External" /><Relationship Id="rId11" Type="http://schemas.openxmlformats.org/officeDocument/2006/relationships/hyperlink" Target="https://podminky.urs.cz/item/CS_URS_2024_02/721171904" TargetMode="External" /><Relationship Id="rId12" Type="http://schemas.openxmlformats.org/officeDocument/2006/relationships/hyperlink" Target="https://podminky.urs.cz/item/CS_URS_2024_02/721171905" TargetMode="External" /><Relationship Id="rId13" Type="http://schemas.openxmlformats.org/officeDocument/2006/relationships/hyperlink" Target="https://podminky.urs.cz/item/CS_URS_2024_02/721171914" TargetMode="External" /><Relationship Id="rId14" Type="http://schemas.openxmlformats.org/officeDocument/2006/relationships/hyperlink" Target="https://podminky.urs.cz/item/CS_URS_2024_02/721174004" TargetMode="External" /><Relationship Id="rId15" Type="http://schemas.openxmlformats.org/officeDocument/2006/relationships/hyperlink" Target="https://podminky.urs.cz/item/CS_URS_2024_02/721174042" TargetMode="External" /><Relationship Id="rId16" Type="http://schemas.openxmlformats.org/officeDocument/2006/relationships/hyperlink" Target="https://podminky.urs.cz/item/CS_URS_2024_02/721174043" TargetMode="External" /><Relationship Id="rId17" Type="http://schemas.openxmlformats.org/officeDocument/2006/relationships/hyperlink" Target="https://podminky.urs.cz/item/CS_URS_2024_02/721174044" TargetMode="External" /><Relationship Id="rId18" Type="http://schemas.openxmlformats.org/officeDocument/2006/relationships/hyperlink" Target="https://podminky.urs.cz/item/CS_URS_2024_02/721290111" TargetMode="External" /><Relationship Id="rId19" Type="http://schemas.openxmlformats.org/officeDocument/2006/relationships/hyperlink" Target="https://podminky.urs.cz/item/CS_URS_2024_02/721910912" TargetMode="External" /><Relationship Id="rId20" Type="http://schemas.openxmlformats.org/officeDocument/2006/relationships/hyperlink" Target="https://podminky.urs.cz/item/CS_URS_2024_02/721910922" TargetMode="External" /><Relationship Id="rId21" Type="http://schemas.openxmlformats.org/officeDocument/2006/relationships/hyperlink" Target="https://podminky.urs.cz/item/CS_URS_2024_02/998721102" TargetMode="External" /><Relationship Id="rId22" Type="http://schemas.openxmlformats.org/officeDocument/2006/relationships/hyperlink" Target="https://podminky.urs.cz/item/CS_URS_2024_02/722171937" TargetMode="External" /><Relationship Id="rId23" Type="http://schemas.openxmlformats.org/officeDocument/2006/relationships/hyperlink" Target="https://podminky.urs.cz/item/CS_URS_2024_02/722175003" TargetMode="External" /><Relationship Id="rId24" Type="http://schemas.openxmlformats.org/officeDocument/2006/relationships/hyperlink" Target="https://podminky.urs.cz/item/CS_URS_2024_02/722175004" TargetMode="External" /><Relationship Id="rId25" Type="http://schemas.openxmlformats.org/officeDocument/2006/relationships/hyperlink" Target="https://podminky.urs.cz/item/CS_URS_2024_02/722175005" TargetMode="External" /><Relationship Id="rId26" Type="http://schemas.openxmlformats.org/officeDocument/2006/relationships/hyperlink" Target="https://podminky.urs.cz/item/CS_URS_2024_02/722175006" TargetMode="External" /><Relationship Id="rId27" Type="http://schemas.openxmlformats.org/officeDocument/2006/relationships/hyperlink" Target="https://podminky.urs.cz/item/CS_URS_2024_02/722181242" TargetMode="External" /><Relationship Id="rId28" Type="http://schemas.openxmlformats.org/officeDocument/2006/relationships/hyperlink" Target="https://podminky.urs.cz/item/CS_URS_2024_02/722181243" TargetMode="External" /><Relationship Id="rId29" Type="http://schemas.openxmlformats.org/officeDocument/2006/relationships/hyperlink" Target="https://podminky.urs.cz/item/CS_URS_2024_02/722232063" TargetMode="External" /><Relationship Id="rId30" Type="http://schemas.openxmlformats.org/officeDocument/2006/relationships/hyperlink" Target="https://podminky.urs.cz/item/CS_URS_2024_02/722232064" TargetMode="External" /><Relationship Id="rId31" Type="http://schemas.openxmlformats.org/officeDocument/2006/relationships/hyperlink" Target="https://podminky.urs.cz/item/CS_URS_2024_02/722232065" TargetMode="External" /><Relationship Id="rId32" Type="http://schemas.openxmlformats.org/officeDocument/2006/relationships/hyperlink" Target="https://podminky.urs.cz/item/CS_URS_2024_02/998722102" TargetMode="External" /><Relationship Id="rId33" Type="http://schemas.openxmlformats.org/officeDocument/2006/relationships/hyperlink" Target="https://podminky.urs.cz/item/CS_URS_2024_02/723111204" TargetMode="External" /><Relationship Id="rId34" Type="http://schemas.openxmlformats.org/officeDocument/2006/relationships/hyperlink" Target="https://podminky.urs.cz/item/CS_URS_2024_02/723111205" TargetMode="External" /><Relationship Id="rId35" Type="http://schemas.openxmlformats.org/officeDocument/2006/relationships/hyperlink" Target="https://podminky.urs.cz/item/CS_URS_2024_02/723111206" TargetMode="External" /><Relationship Id="rId36" Type="http://schemas.openxmlformats.org/officeDocument/2006/relationships/hyperlink" Target="https://podminky.urs.cz/item/CS_URS_2024_02/723150312" TargetMode="External" /><Relationship Id="rId37" Type="http://schemas.openxmlformats.org/officeDocument/2006/relationships/hyperlink" Target="https://podminky.urs.cz/item/CS_URS_2024_02/723150365" TargetMode="External" /><Relationship Id="rId38" Type="http://schemas.openxmlformats.org/officeDocument/2006/relationships/hyperlink" Target="https://podminky.urs.cz/item/CS_URS_2024_02/723150367" TargetMode="External" /><Relationship Id="rId39" Type="http://schemas.openxmlformats.org/officeDocument/2006/relationships/hyperlink" Target="https://podminky.urs.cz/item/CS_URS_2024_02/723150368" TargetMode="External" /><Relationship Id="rId40" Type="http://schemas.openxmlformats.org/officeDocument/2006/relationships/hyperlink" Target="https://podminky.urs.cz/item/CS_URS_2024_02/723231162" TargetMode="External" /><Relationship Id="rId41" Type="http://schemas.openxmlformats.org/officeDocument/2006/relationships/hyperlink" Target="https://podminky.urs.cz/item/CS_URS_2024_02/723231163" TargetMode="External" /><Relationship Id="rId42" Type="http://schemas.openxmlformats.org/officeDocument/2006/relationships/hyperlink" Target="https://podminky.urs.cz/item/CS_URS_2024_02/723231167" TargetMode="External" /><Relationship Id="rId43" Type="http://schemas.openxmlformats.org/officeDocument/2006/relationships/hyperlink" Target="https://podminky.urs.cz/item/CS_URS_2024_02/723233115" TargetMode="External" /><Relationship Id="rId44" Type="http://schemas.openxmlformats.org/officeDocument/2006/relationships/hyperlink" Target="https://podminky.urs.cz/item/CS_URS_2024_02/998723102" TargetMode="External" /><Relationship Id="rId45" Type="http://schemas.openxmlformats.org/officeDocument/2006/relationships/hyperlink" Target="https://podminky.urs.cz/item/CS_URS_2024_02/725813112" TargetMode="External" /><Relationship Id="rId46" Type="http://schemas.openxmlformats.org/officeDocument/2006/relationships/hyperlink" Target="https://podminky.urs.cz/item/CS_URS_2024_02/998725102" TargetMode="External" /><Relationship Id="rId4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Holice-SJ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Holice - školní jídelna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25. 10. 2024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>P-AQUA s.r.o.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33</v>
      </c>
      <c r="AJ50" s="41"/>
      <c r="AK50" s="41"/>
      <c r="AL50" s="41"/>
      <c r="AM50" s="74" t="str">
        <f>IF(E20="","",E20)</f>
        <v>Ing. Z. Pilař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5" t="s">
        <v>68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70</v>
      </c>
      <c r="BT54" s="110" t="s">
        <v>71</v>
      </c>
      <c r="BU54" s="111" t="s">
        <v>72</v>
      </c>
      <c r="BV54" s="110" t="s">
        <v>73</v>
      </c>
      <c r="BW54" s="110" t="s">
        <v>5</v>
      </c>
      <c r="BX54" s="110" t="s">
        <v>74</v>
      </c>
      <c r="CL54" s="110" t="s">
        <v>19</v>
      </c>
    </row>
    <row r="55" s="7" customFormat="1" ht="16.5" customHeight="1">
      <c r="A55" s="112" t="s">
        <v>75</v>
      </c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'ZTI - ZTI - úprava vnitřn...'!J30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78</v>
      </c>
      <c r="AR55" s="119"/>
      <c r="AS55" s="120">
        <v>0</v>
      </c>
      <c r="AT55" s="121">
        <f>ROUND(SUM(AV55:AW55),2)</f>
        <v>0</v>
      </c>
      <c r="AU55" s="122">
        <f>'ZTI - ZTI - úprava vnitřn...'!P89</f>
        <v>0</v>
      </c>
      <c r="AV55" s="121">
        <f>'ZTI - ZTI - úprava vnitřn...'!J33</f>
        <v>0</v>
      </c>
      <c r="AW55" s="121">
        <f>'ZTI - ZTI - úprava vnitřn...'!J34</f>
        <v>0</v>
      </c>
      <c r="AX55" s="121">
        <f>'ZTI - ZTI - úprava vnitřn...'!J35</f>
        <v>0</v>
      </c>
      <c r="AY55" s="121">
        <f>'ZTI - ZTI - úprava vnitřn...'!J36</f>
        <v>0</v>
      </c>
      <c r="AZ55" s="121">
        <f>'ZTI - ZTI - úprava vnitřn...'!F33</f>
        <v>0</v>
      </c>
      <c r="BA55" s="121">
        <f>'ZTI - ZTI - úprava vnitřn...'!F34</f>
        <v>0</v>
      </c>
      <c r="BB55" s="121">
        <f>'ZTI - ZTI - úprava vnitřn...'!F35</f>
        <v>0</v>
      </c>
      <c r="BC55" s="121">
        <f>'ZTI - ZTI - úprava vnitřn...'!F36</f>
        <v>0</v>
      </c>
      <c r="BD55" s="123">
        <f>'ZTI - ZTI - úprava vnitřn...'!F37</f>
        <v>0</v>
      </c>
      <c r="BE55" s="7"/>
      <c r="BT55" s="124" t="s">
        <v>79</v>
      </c>
      <c r="BV55" s="124" t="s">
        <v>73</v>
      </c>
      <c r="BW55" s="124" t="s">
        <v>80</v>
      </c>
      <c r="BX55" s="124" t="s">
        <v>5</v>
      </c>
      <c r="CL55" s="124" t="s">
        <v>19</v>
      </c>
      <c r="CM55" s="124" t="s">
        <v>81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o3nExnfRA0RVusbDRaV6JjkFIy0ygstjVNaNvmJxKdSZmIkRrp/njzdm2sxRIkuDnSBNFiwvOPRu+YjldpT7Mg==" hashValue="wh1+NaS//XdxooAQMEtCCry3IfYi+GzhXM/pHj9u9qX46PlMm6jIwmda4REew8qMBrD6W3J2V9088wgN+UQwb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ZTI - ZTI - úprava vnitř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80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1"/>
      <c r="AT3" s="18" t="s">
        <v>81</v>
      </c>
    </row>
    <row r="4" s="1" customFormat="1" ht="24.96" customHeight="1">
      <c r="B4" s="21"/>
      <c r="D4" s="127" t="s">
        <v>82</v>
      </c>
      <c r="L4" s="21"/>
      <c r="M4" s="128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9" t="s">
        <v>16</v>
      </c>
      <c r="L6" s="21"/>
    </row>
    <row r="7" s="1" customFormat="1" ht="16.5" customHeight="1">
      <c r="B7" s="21"/>
      <c r="E7" s="130" t="str">
        <f>'Rekapitulace stavby'!K6</f>
        <v>Holice - školní jídelna</v>
      </c>
      <c r="F7" s="129"/>
      <c r="G7" s="129"/>
      <c r="H7" s="129"/>
      <c r="L7" s="21"/>
    </row>
    <row r="8" s="2" customFormat="1" ht="12" customHeight="1">
      <c r="A8" s="39"/>
      <c r="B8" s="45"/>
      <c r="C8" s="39"/>
      <c r="D8" s="129" t="s">
        <v>83</v>
      </c>
      <c r="E8" s="39"/>
      <c r="F8" s="39"/>
      <c r="G8" s="39"/>
      <c r="H8" s="39"/>
      <c r="I8" s="39"/>
      <c r="J8" s="39"/>
      <c r="K8" s="39"/>
      <c r="L8" s="131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2" t="s">
        <v>84</v>
      </c>
      <c r="F9" s="39"/>
      <c r="G9" s="39"/>
      <c r="H9" s="39"/>
      <c r="I9" s="39"/>
      <c r="J9" s="39"/>
      <c r="K9" s="39"/>
      <c r="L9" s="131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1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29" t="s">
        <v>18</v>
      </c>
      <c r="E11" s="39"/>
      <c r="F11" s="133" t="s">
        <v>19</v>
      </c>
      <c r="G11" s="39"/>
      <c r="H11" s="39"/>
      <c r="I11" s="129" t="s">
        <v>20</v>
      </c>
      <c r="J11" s="133" t="s">
        <v>19</v>
      </c>
      <c r="K11" s="39"/>
      <c r="L11" s="131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9" t="s">
        <v>21</v>
      </c>
      <c r="E12" s="39"/>
      <c r="F12" s="133" t="s">
        <v>22</v>
      </c>
      <c r="G12" s="39"/>
      <c r="H12" s="39"/>
      <c r="I12" s="129" t="s">
        <v>23</v>
      </c>
      <c r="J12" s="134" t="str">
        <f>'Rekapitulace stavby'!AN8</f>
        <v>25. 10. 2024</v>
      </c>
      <c r="K12" s="39"/>
      <c r="L12" s="131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1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29" t="s">
        <v>25</v>
      </c>
      <c r="E14" s="39"/>
      <c r="F14" s="39"/>
      <c r="G14" s="39"/>
      <c r="H14" s="39"/>
      <c r="I14" s="129" t="s">
        <v>26</v>
      </c>
      <c r="J14" s="133" t="str">
        <f>IF('Rekapitulace stavby'!AN10="","",'Rekapitulace stavby'!AN10)</f>
        <v/>
      </c>
      <c r="K14" s="39"/>
      <c r="L14" s="131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3" t="str">
        <f>IF('Rekapitulace stavby'!E11="","",'Rekapitulace stavby'!E11)</f>
        <v xml:space="preserve"> </v>
      </c>
      <c r="F15" s="39"/>
      <c r="G15" s="39"/>
      <c r="H15" s="39"/>
      <c r="I15" s="129" t="s">
        <v>27</v>
      </c>
      <c r="J15" s="133" t="str">
        <f>IF('Rekapitulace stavby'!AN11="","",'Rekapitulace stavby'!AN11)</f>
        <v/>
      </c>
      <c r="K15" s="39"/>
      <c r="L15" s="131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1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29" t="s">
        <v>28</v>
      </c>
      <c r="E17" s="39"/>
      <c r="F17" s="39"/>
      <c r="G17" s="39"/>
      <c r="H17" s="39"/>
      <c r="I17" s="129" t="s">
        <v>26</v>
      </c>
      <c r="J17" s="34" t="str">
        <f>'Rekapitulace stavby'!AN13</f>
        <v>Vyplň údaj</v>
      </c>
      <c r="K17" s="39"/>
      <c r="L17" s="131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3"/>
      <c r="G18" s="133"/>
      <c r="H18" s="133"/>
      <c r="I18" s="129" t="s">
        <v>27</v>
      </c>
      <c r="J18" s="34" t="str">
        <f>'Rekapitulace stavby'!AN14</f>
        <v>Vyplň údaj</v>
      </c>
      <c r="K18" s="39"/>
      <c r="L18" s="131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1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29" t="s">
        <v>30</v>
      </c>
      <c r="E20" s="39"/>
      <c r="F20" s="39"/>
      <c r="G20" s="39"/>
      <c r="H20" s="39"/>
      <c r="I20" s="129" t="s">
        <v>26</v>
      </c>
      <c r="J20" s="133" t="s">
        <v>19</v>
      </c>
      <c r="K20" s="39"/>
      <c r="L20" s="131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3" t="s">
        <v>31</v>
      </c>
      <c r="F21" s="39"/>
      <c r="G21" s="39"/>
      <c r="H21" s="39"/>
      <c r="I21" s="129" t="s">
        <v>27</v>
      </c>
      <c r="J21" s="133" t="s">
        <v>19</v>
      </c>
      <c r="K21" s="39"/>
      <c r="L21" s="131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1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29" t="s">
        <v>33</v>
      </c>
      <c r="E23" s="39"/>
      <c r="F23" s="39"/>
      <c r="G23" s="39"/>
      <c r="H23" s="39"/>
      <c r="I23" s="129" t="s">
        <v>26</v>
      </c>
      <c r="J23" s="133" t="s">
        <v>19</v>
      </c>
      <c r="K23" s="39"/>
      <c r="L23" s="131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3" t="s">
        <v>34</v>
      </c>
      <c r="F24" s="39"/>
      <c r="G24" s="39"/>
      <c r="H24" s="39"/>
      <c r="I24" s="129" t="s">
        <v>27</v>
      </c>
      <c r="J24" s="133" t="s">
        <v>19</v>
      </c>
      <c r="K24" s="39"/>
      <c r="L24" s="131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1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29" t="s">
        <v>35</v>
      </c>
      <c r="E26" s="39"/>
      <c r="F26" s="39"/>
      <c r="G26" s="39"/>
      <c r="H26" s="39"/>
      <c r="I26" s="39"/>
      <c r="J26" s="39"/>
      <c r="K26" s="39"/>
      <c r="L26" s="131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1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9"/>
      <c r="E29" s="139"/>
      <c r="F29" s="139"/>
      <c r="G29" s="139"/>
      <c r="H29" s="139"/>
      <c r="I29" s="139"/>
      <c r="J29" s="139"/>
      <c r="K29" s="139"/>
      <c r="L29" s="131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0" t="s">
        <v>37</v>
      </c>
      <c r="E30" s="39"/>
      <c r="F30" s="39"/>
      <c r="G30" s="39"/>
      <c r="H30" s="39"/>
      <c r="I30" s="39"/>
      <c r="J30" s="141">
        <f>ROUND(J89, 2)</f>
        <v>0</v>
      </c>
      <c r="K30" s="39"/>
      <c r="L30" s="131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39"/>
      <c r="E31" s="139"/>
      <c r="F31" s="139"/>
      <c r="G31" s="139"/>
      <c r="H31" s="139"/>
      <c r="I31" s="139"/>
      <c r="J31" s="139"/>
      <c r="K31" s="139"/>
      <c r="L31" s="131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2" t="s">
        <v>39</v>
      </c>
      <c r="G32" s="39"/>
      <c r="H32" s="39"/>
      <c r="I32" s="142" t="s">
        <v>38</v>
      </c>
      <c r="J32" s="142" t="s">
        <v>40</v>
      </c>
      <c r="K32" s="39"/>
      <c r="L32" s="131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3" t="s">
        <v>41</v>
      </c>
      <c r="E33" s="129" t="s">
        <v>42</v>
      </c>
      <c r="F33" s="144">
        <f>ROUND((SUM(BE89:BE333)),  2)</f>
        <v>0</v>
      </c>
      <c r="G33" s="39"/>
      <c r="H33" s="39"/>
      <c r="I33" s="145">
        <v>0.20999999999999999</v>
      </c>
      <c r="J33" s="144">
        <f>ROUND(((SUM(BE89:BE333))*I33),  2)</f>
        <v>0</v>
      </c>
      <c r="K33" s="39"/>
      <c r="L33" s="131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29" t="s">
        <v>43</v>
      </c>
      <c r="F34" s="144">
        <f>ROUND((SUM(BF89:BF333)),  2)</f>
        <v>0</v>
      </c>
      <c r="G34" s="39"/>
      <c r="H34" s="39"/>
      <c r="I34" s="145">
        <v>0.12</v>
      </c>
      <c r="J34" s="144">
        <f>ROUND(((SUM(BF89:BF333))*I34),  2)</f>
        <v>0</v>
      </c>
      <c r="K34" s="39"/>
      <c r="L34" s="131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9" t="s">
        <v>44</v>
      </c>
      <c r="F35" s="144">
        <f>ROUND((SUM(BG89:BG333)),  2)</f>
        <v>0</v>
      </c>
      <c r="G35" s="39"/>
      <c r="H35" s="39"/>
      <c r="I35" s="145">
        <v>0.20999999999999999</v>
      </c>
      <c r="J35" s="144">
        <f>0</f>
        <v>0</v>
      </c>
      <c r="K35" s="39"/>
      <c r="L35" s="131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29" t="s">
        <v>45</v>
      </c>
      <c r="F36" s="144">
        <f>ROUND((SUM(BH89:BH333)),  2)</f>
        <v>0</v>
      </c>
      <c r="G36" s="39"/>
      <c r="H36" s="39"/>
      <c r="I36" s="145">
        <v>0.12</v>
      </c>
      <c r="J36" s="144">
        <f>0</f>
        <v>0</v>
      </c>
      <c r="K36" s="39"/>
      <c r="L36" s="131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29" t="s">
        <v>46</v>
      </c>
      <c r="F37" s="144">
        <f>ROUND((SUM(BI89:BI333)),  2)</f>
        <v>0</v>
      </c>
      <c r="G37" s="39"/>
      <c r="H37" s="39"/>
      <c r="I37" s="145">
        <v>0</v>
      </c>
      <c r="J37" s="144">
        <f>0</f>
        <v>0</v>
      </c>
      <c r="K37" s="39"/>
      <c r="L37" s="131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1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46"/>
      <c r="D39" s="147" t="s">
        <v>47</v>
      </c>
      <c r="E39" s="148"/>
      <c r="F39" s="148"/>
      <c r="G39" s="149" t="s">
        <v>48</v>
      </c>
      <c r="H39" s="150" t="s">
        <v>49</v>
      </c>
      <c r="I39" s="148"/>
      <c r="J39" s="151">
        <f>SUM(J30:J37)</f>
        <v>0</v>
      </c>
      <c r="K39" s="152"/>
      <c r="L39" s="131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85</v>
      </c>
      <c r="D45" s="41"/>
      <c r="E45" s="41"/>
      <c r="F45" s="41"/>
      <c r="G45" s="41"/>
      <c r="H45" s="41"/>
      <c r="I45" s="41"/>
      <c r="J45" s="41"/>
      <c r="K45" s="41"/>
      <c r="L45" s="131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1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1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57" t="str">
        <f>E7</f>
        <v>Holice - školní jídelna</v>
      </c>
      <c r="F48" s="33"/>
      <c r="G48" s="33"/>
      <c r="H48" s="33"/>
      <c r="I48" s="41"/>
      <c r="J48" s="41"/>
      <c r="K48" s="41"/>
      <c r="L48" s="131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83</v>
      </c>
      <c r="D49" s="41"/>
      <c r="E49" s="41"/>
      <c r="F49" s="41"/>
      <c r="G49" s="41"/>
      <c r="H49" s="41"/>
      <c r="I49" s="41"/>
      <c r="J49" s="41"/>
      <c r="K49" s="41"/>
      <c r="L49" s="131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ZTI - ZTI - úprava vnitřních rozvodů</v>
      </c>
      <c r="F50" s="41"/>
      <c r="G50" s="41"/>
      <c r="H50" s="41"/>
      <c r="I50" s="41"/>
      <c r="J50" s="41"/>
      <c r="K50" s="41"/>
      <c r="L50" s="131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1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25. 10. 2024</v>
      </c>
      <c r="K52" s="41"/>
      <c r="L52" s="131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1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>P-AQUA s.r.o.</v>
      </c>
      <c r="K54" s="41"/>
      <c r="L54" s="131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Ing. Z. Pilař</v>
      </c>
      <c r="K55" s="41"/>
      <c r="L55" s="131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1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58" t="s">
        <v>86</v>
      </c>
      <c r="D57" s="159"/>
      <c r="E57" s="159"/>
      <c r="F57" s="159"/>
      <c r="G57" s="159"/>
      <c r="H57" s="159"/>
      <c r="I57" s="159"/>
      <c r="J57" s="160" t="s">
        <v>87</v>
      </c>
      <c r="K57" s="159"/>
      <c r="L57" s="131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1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1" t="s">
        <v>69</v>
      </c>
      <c r="D59" s="41"/>
      <c r="E59" s="41"/>
      <c r="F59" s="41"/>
      <c r="G59" s="41"/>
      <c r="H59" s="41"/>
      <c r="I59" s="41"/>
      <c r="J59" s="103">
        <f>J89</f>
        <v>0</v>
      </c>
      <c r="K59" s="41"/>
      <c r="L59" s="131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88</v>
      </c>
    </row>
    <row r="60" s="9" customFormat="1" ht="24.96" customHeight="1">
      <c r="A60" s="9"/>
      <c r="B60" s="162"/>
      <c r="C60" s="163"/>
      <c r="D60" s="164" t="s">
        <v>89</v>
      </c>
      <c r="E60" s="165"/>
      <c r="F60" s="165"/>
      <c r="G60" s="165"/>
      <c r="H60" s="165"/>
      <c r="I60" s="165"/>
      <c r="J60" s="166">
        <f>J90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8"/>
      <c r="C61" s="169"/>
      <c r="D61" s="170" t="s">
        <v>90</v>
      </c>
      <c r="E61" s="171"/>
      <c r="F61" s="171"/>
      <c r="G61" s="171"/>
      <c r="H61" s="171"/>
      <c r="I61" s="171"/>
      <c r="J61" s="172">
        <f>J91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8"/>
      <c r="C62" s="169"/>
      <c r="D62" s="170" t="s">
        <v>91</v>
      </c>
      <c r="E62" s="171"/>
      <c r="F62" s="171"/>
      <c r="G62" s="171"/>
      <c r="H62" s="171"/>
      <c r="I62" s="171"/>
      <c r="J62" s="172">
        <f>J100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8"/>
      <c r="C63" s="169"/>
      <c r="D63" s="170" t="s">
        <v>92</v>
      </c>
      <c r="E63" s="171"/>
      <c r="F63" s="171"/>
      <c r="G63" s="171"/>
      <c r="H63" s="171"/>
      <c r="I63" s="171"/>
      <c r="J63" s="172">
        <f>J115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8"/>
      <c r="C64" s="169"/>
      <c r="D64" s="170" t="s">
        <v>93</v>
      </c>
      <c r="E64" s="171"/>
      <c r="F64" s="171"/>
      <c r="G64" s="171"/>
      <c r="H64" s="171"/>
      <c r="I64" s="171"/>
      <c r="J64" s="172">
        <f>J129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2"/>
      <c r="C65" s="163"/>
      <c r="D65" s="164" t="s">
        <v>94</v>
      </c>
      <c r="E65" s="165"/>
      <c r="F65" s="165"/>
      <c r="G65" s="165"/>
      <c r="H65" s="165"/>
      <c r="I65" s="165"/>
      <c r="J65" s="166">
        <f>J133</f>
        <v>0</v>
      </c>
      <c r="K65" s="163"/>
      <c r="L65" s="167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68"/>
      <c r="C66" s="169"/>
      <c r="D66" s="170" t="s">
        <v>95</v>
      </c>
      <c r="E66" s="171"/>
      <c r="F66" s="171"/>
      <c r="G66" s="171"/>
      <c r="H66" s="171"/>
      <c r="I66" s="171"/>
      <c r="J66" s="172">
        <f>J134</f>
        <v>0</v>
      </c>
      <c r="K66" s="169"/>
      <c r="L66" s="17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8"/>
      <c r="C67" s="169"/>
      <c r="D67" s="170" t="s">
        <v>96</v>
      </c>
      <c r="E67" s="171"/>
      <c r="F67" s="171"/>
      <c r="G67" s="171"/>
      <c r="H67" s="171"/>
      <c r="I67" s="171"/>
      <c r="J67" s="172">
        <f>J196</f>
        <v>0</v>
      </c>
      <c r="K67" s="169"/>
      <c r="L67" s="17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8"/>
      <c r="C68" s="169"/>
      <c r="D68" s="170" t="s">
        <v>97</v>
      </c>
      <c r="E68" s="171"/>
      <c r="F68" s="171"/>
      <c r="G68" s="171"/>
      <c r="H68" s="171"/>
      <c r="I68" s="171"/>
      <c r="J68" s="172">
        <f>J262</f>
        <v>0</v>
      </c>
      <c r="K68" s="169"/>
      <c r="L68" s="17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8"/>
      <c r="C69" s="169"/>
      <c r="D69" s="170" t="s">
        <v>98</v>
      </c>
      <c r="E69" s="171"/>
      <c r="F69" s="171"/>
      <c r="G69" s="171"/>
      <c r="H69" s="171"/>
      <c r="I69" s="171"/>
      <c r="J69" s="172">
        <f>J326</f>
        <v>0</v>
      </c>
      <c r="K69" s="169"/>
      <c r="L69" s="173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1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31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31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99</v>
      </c>
      <c r="D76" s="41"/>
      <c r="E76" s="41"/>
      <c r="F76" s="41"/>
      <c r="G76" s="41"/>
      <c r="H76" s="41"/>
      <c r="I76" s="41"/>
      <c r="J76" s="41"/>
      <c r="K76" s="41"/>
      <c r="L76" s="131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1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31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57" t="str">
        <f>E7</f>
        <v>Holice - školní jídelna</v>
      </c>
      <c r="F79" s="33"/>
      <c r="G79" s="33"/>
      <c r="H79" s="33"/>
      <c r="I79" s="41"/>
      <c r="J79" s="41"/>
      <c r="K79" s="41"/>
      <c r="L79" s="131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83</v>
      </c>
      <c r="D80" s="41"/>
      <c r="E80" s="41"/>
      <c r="F80" s="41"/>
      <c r="G80" s="41"/>
      <c r="H80" s="41"/>
      <c r="I80" s="41"/>
      <c r="J80" s="41"/>
      <c r="K80" s="41"/>
      <c r="L80" s="131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E9</f>
        <v>ZTI - ZTI - úprava vnitřních rozvodů</v>
      </c>
      <c r="F81" s="41"/>
      <c r="G81" s="41"/>
      <c r="H81" s="41"/>
      <c r="I81" s="41"/>
      <c r="J81" s="41"/>
      <c r="K81" s="41"/>
      <c r="L81" s="131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1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F12</f>
        <v xml:space="preserve"> </v>
      </c>
      <c r="G83" s="41"/>
      <c r="H83" s="41"/>
      <c r="I83" s="33" t="s">
        <v>23</v>
      </c>
      <c r="J83" s="73" t="str">
        <f>IF(J12="","",J12)</f>
        <v>25. 10. 2024</v>
      </c>
      <c r="K83" s="41"/>
      <c r="L83" s="131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1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E15</f>
        <v xml:space="preserve"> </v>
      </c>
      <c r="G85" s="41"/>
      <c r="H85" s="41"/>
      <c r="I85" s="33" t="s">
        <v>30</v>
      </c>
      <c r="J85" s="37" t="str">
        <f>E21</f>
        <v>P-AQUA s.r.o.</v>
      </c>
      <c r="K85" s="41"/>
      <c r="L85" s="131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28</v>
      </c>
      <c r="D86" s="41"/>
      <c r="E86" s="41"/>
      <c r="F86" s="28" t="str">
        <f>IF(E18="","",E18)</f>
        <v>Vyplň údaj</v>
      </c>
      <c r="G86" s="41"/>
      <c r="H86" s="41"/>
      <c r="I86" s="33" t="s">
        <v>33</v>
      </c>
      <c r="J86" s="37" t="str">
        <f>E24</f>
        <v>Ing. Z. Pilař</v>
      </c>
      <c r="K86" s="41"/>
      <c r="L86" s="131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1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74"/>
      <c r="B88" s="175"/>
      <c r="C88" s="176" t="s">
        <v>100</v>
      </c>
      <c r="D88" s="177" t="s">
        <v>56</v>
      </c>
      <c r="E88" s="177" t="s">
        <v>52</v>
      </c>
      <c r="F88" s="177" t="s">
        <v>53</v>
      </c>
      <c r="G88" s="177" t="s">
        <v>101</v>
      </c>
      <c r="H88" s="177" t="s">
        <v>102</v>
      </c>
      <c r="I88" s="177" t="s">
        <v>103</v>
      </c>
      <c r="J88" s="177" t="s">
        <v>87</v>
      </c>
      <c r="K88" s="178" t="s">
        <v>104</v>
      </c>
      <c r="L88" s="179"/>
      <c r="M88" s="93" t="s">
        <v>19</v>
      </c>
      <c r="N88" s="94" t="s">
        <v>41</v>
      </c>
      <c r="O88" s="94" t="s">
        <v>105</v>
      </c>
      <c r="P88" s="94" t="s">
        <v>106</v>
      </c>
      <c r="Q88" s="94" t="s">
        <v>107</v>
      </c>
      <c r="R88" s="94" t="s">
        <v>108</v>
      </c>
      <c r="S88" s="94" t="s">
        <v>109</v>
      </c>
      <c r="T88" s="95" t="s">
        <v>110</v>
      </c>
      <c r="U88" s="174"/>
      <c r="V88" s="174"/>
      <c r="W88" s="174"/>
      <c r="X88" s="174"/>
      <c r="Y88" s="174"/>
      <c r="Z88" s="174"/>
      <c r="AA88" s="174"/>
      <c r="AB88" s="174"/>
      <c r="AC88" s="174"/>
      <c r="AD88" s="174"/>
      <c r="AE88" s="174"/>
    </row>
    <row r="89" s="2" customFormat="1" ht="22.8" customHeight="1">
      <c r="A89" s="39"/>
      <c r="B89" s="40"/>
      <c r="C89" s="100" t="s">
        <v>111</v>
      </c>
      <c r="D89" s="41"/>
      <c r="E89" s="41"/>
      <c r="F89" s="41"/>
      <c r="G89" s="41"/>
      <c r="H89" s="41"/>
      <c r="I89" s="41"/>
      <c r="J89" s="180">
        <f>BK89</f>
        <v>0</v>
      </c>
      <c r="K89" s="41"/>
      <c r="L89" s="45"/>
      <c r="M89" s="96"/>
      <c r="N89" s="181"/>
      <c r="O89" s="97"/>
      <c r="P89" s="182">
        <f>P90+P133</f>
        <v>0</v>
      </c>
      <c r="Q89" s="97"/>
      <c r="R89" s="182">
        <f>R90+R133</f>
        <v>3.1874976099999999</v>
      </c>
      <c r="S89" s="97"/>
      <c r="T89" s="183">
        <f>T90+T133</f>
        <v>3.3037600000000005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70</v>
      </c>
      <c r="AU89" s="18" t="s">
        <v>88</v>
      </c>
      <c r="BK89" s="184">
        <f>BK90+BK133</f>
        <v>0</v>
      </c>
    </row>
    <row r="90" s="12" customFormat="1" ht="25.92" customHeight="1">
      <c r="A90" s="12"/>
      <c r="B90" s="185"/>
      <c r="C90" s="186"/>
      <c r="D90" s="187" t="s">
        <v>70</v>
      </c>
      <c r="E90" s="188" t="s">
        <v>112</v>
      </c>
      <c r="F90" s="188" t="s">
        <v>113</v>
      </c>
      <c r="G90" s="186"/>
      <c r="H90" s="186"/>
      <c r="I90" s="189"/>
      <c r="J90" s="190">
        <f>BK90</f>
        <v>0</v>
      </c>
      <c r="K90" s="186"/>
      <c r="L90" s="191"/>
      <c r="M90" s="192"/>
      <c r="N90" s="193"/>
      <c r="O90" s="193"/>
      <c r="P90" s="194">
        <f>P91+P100+P115+P129</f>
        <v>0</v>
      </c>
      <c r="Q90" s="193"/>
      <c r="R90" s="194">
        <f>R91+R100+R115+R129</f>
        <v>2.7816226099999999</v>
      </c>
      <c r="S90" s="193"/>
      <c r="T90" s="195">
        <f>T91+T100+T115+T129</f>
        <v>3.2986000000000004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6" t="s">
        <v>79</v>
      </c>
      <c r="AT90" s="197" t="s">
        <v>70</v>
      </c>
      <c r="AU90" s="197" t="s">
        <v>71</v>
      </c>
      <c r="AY90" s="196" t="s">
        <v>114</v>
      </c>
      <c r="BK90" s="198">
        <f>BK91+BK100+BK115+BK129</f>
        <v>0</v>
      </c>
    </row>
    <row r="91" s="12" customFormat="1" ht="22.8" customHeight="1">
      <c r="A91" s="12"/>
      <c r="B91" s="185"/>
      <c r="C91" s="186"/>
      <c r="D91" s="187" t="s">
        <v>70</v>
      </c>
      <c r="E91" s="199" t="s">
        <v>115</v>
      </c>
      <c r="F91" s="199" t="s">
        <v>116</v>
      </c>
      <c r="G91" s="186"/>
      <c r="H91" s="186"/>
      <c r="I91" s="189"/>
      <c r="J91" s="200">
        <f>BK91</f>
        <v>0</v>
      </c>
      <c r="K91" s="186"/>
      <c r="L91" s="191"/>
      <c r="M91" s="192"/>
      <c r="N91" s="193"/>
      <c r="O91" s="193"/>
      <c r="P91" s="194">
        <f>SUM(P92:P99)</f>
        <v>0</v>
      </c>
      <c r="Q91" s="193"/>
      <c r="R91" s="194">
        <f>SUM(R92:R99)</f>
        <v>2.7816226099999999</v>
      </c>
      <c r="S91" s="193"/>
      <c r="T91" s="195">
        <f>SUM(T92:T99)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6" t="s">
        <v>79</v>
      </c>
      <c r="AT91" s="197" t="s">
        <v>70</v>
      </c>
      <c r="AU91" s="197" t="s">
        <v>79</v>
      </c>
      <c r="AY91" s="196" t="s">
        <v>114</v>
      </c>
      <c r="BK91" s="198">
        <f>SUM(BK92:BK99)</f>
        <v>0</v>
      </c>
    </row>
    <row r="92" s="2" customFormat="1" ht="21.75" customHeight="1">
      <c r="A92" s="39"/>
      <c r="B92" s="40"/>
      <c r="C92" s="201" t="s">
        <v>79</v>
      </c>
      <c r="D92" s="201" t="s">
        <v>117</v>
      </c>
      <c r="E92" s="202" t="s">
        <v>118</v>
      </c>
      <c r="F92" s="203" t="s">
        <v>119</v>
      </c>
      <c r="G92" s="204" t="s">
        <v>120</v>
      </c>
      <c r="H92" s="205">
        <v>1.103</v>
      </c>
      <c r="I92" s="206"/>
      <c r="J92" s="207">
        <f>ROUND(I92*H92,2)</f>
        <v>0</v>
      </c>
      <c r="K92" s="203" t="s">
        <v>121</v>
      </c>
      <c r="L92" s="45"/>
      <c r="M92" s="208" t="s">
        <v>19</v>
      </c>
      <c r="N92" s="209" t="s">
        <v>42</v>
      </c>
      <c r="O92" s="85"/>
      <c r="P92" s="210">
        <f>O92*H92</f>
        <v>0</v>
      </c>
      <c r="Q92" s="210">
        <v>2.5018699999999998</v>
      </c>
      <c r="R92" s="210">
        <f>Q92*H92</f>
        <v>2.7595626099999997</v>
      </c>
      <c r="S92" s="210">
        <v>0</v>
      </c>
      <c r="T92" s="211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2" t="s">
        <v>122</v>
      </c>
      <c r="AT92" s="212" t="s">
        <v>117</v>
      </c>
      <c r="AU92" s="212" t="s">
        <v>81</v>
      </c>
      <c r="AY92" s="18" t="s">
        <v>114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18" t="s">
        <v>79</v>
      </c>
      <c r="BK92" s="213">
        <f>ROUND(I92*H92,2)</f>
        <v>0</v>
      </c>
      <c r="BL92" s="18" t="s">
        <v>122</v>
      </c>
      <c r="BM92" s="212" t="s">
        <v>123</v>
      </c>
    </row>
    <row r="93" s="2" customFormat="1">
      <c r="A93" s="39"/>
      <c r="B93" s="40"/>
      <c r="C93" s="41"/>
      <c r="D93" s="214" t="s">
        <v>124</v>
      </c>
      <c r="E93" s="41"/>
      <c r="F93" s="215" t="s">
        <v>125</v>
      </c>
      <c r="G93" s="41"/>
      <c r="H93" s="41"/>
      <c r="I93" s="216"/>
      <c r="J93" s="41"/>
      <c r="K93" s="41"/>
      <c r="L93" s="45"/>
      <c r="M93" s="217"/>
      <c r="N93" s="218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124</v>
      </c>
      <c r="AU93" s="18" t="s">
        <v>81</v>
      </c>
    </row>
    <row r="94" s="2" customFormat="1">
      <c r="A94" s="39"/>
      <c r="B94" s="40"/>
      <c r="C94" s="41"/>
      <c r="D94" s="219" t="s">
        <v>126</v>
      </c>
      <c r="E94" s="41"/>
      <c r="F94" s="220" t="s">
        <v>127</v>
      </c>
      <c r="G94" s="41"/>
      <c r="H94" s="41"/>
      <c r="I94" s="216"/>
      <c r="J94" s="41"/>
      <c r="K94" s="41"/>
      <c r="L94" s="45"/>
      <c r="M94" s="217"/>
      <c r="N94" s="218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126</v>
      </c>
      <c r="AU94" s="18" t="s">
        <v>81</v>
      </c>
    </row>
    <row r="95" s="13" customFormat="1">
      <c r="A95" s="13"/>
      <c r="B95" s="221"/>
      <c r="C95" s="222"/>
      <c r="D95" s="214" t="s">
        <v>128</v>
      </c>
      <c r="E95" s="223" t="s">
        <v>19</v>
      </c>
      <c r="F95" s="224" t="s">
        <v>129</v>
      </c>
      <c r="G95" s="222"/>
      <c r="H95" s="225">
        <v>1.103</v>
      </c>
      <c r="I95" s="226"/>
      <c r="J95" s="222"/>
      <c r="K95" s="222"/>
      <c r="L95" s="227"/>
      <c r="M95" s="228"/>
      <c r="N95" s="229"/>
      <c r="O95" s="229"/>
      <c r="P95" s="229"/>
      <c r="Q95" s="229"/>
      <c r="R95" s="229"/>
      <c r="S95" s="229"/>
      <c r="T95" s="230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1" t="s">
        <v>128</v>
      </c>
      <c r="AU95" s="231" t="s">
        <v>81</v>
      </c>
      <c r="AV95" s="13" t="s">
        <v>81</v>
      </c>
      <c r="AW95" s="13" t="s">
        <v>32</v>
      </c>
      <c r="AX95" s="13" t="s">
        <v>79</v>
      </c>
      <c r="AY95" s="231" t="s">
        <v>114</v>
      </c>
    </row>
    <row r="96" s="2" customFormat="1" ht="16.5" customHeight="1">
      <c r="A96" s="39"/>
      <c r="B96" s="40"/>
      <c r="C96" s="201" t="s">
        <v>81</v>
      </c>
      <c r="D96" s="201" t="s">
        <v>117</v>
      </c>
      <c r="E96" s="202" t="s">
        <v>130</v>
      </c>
      <c r="F96" s="203" t="s">
        <v>131</v>
      </c>
      <c r="G96" s="204" t="s">
        <v>120</v>
      </c>
      <c r="H96" s="205">
        <v>1.103</v>
      </c>
      <c r="I96" s="206"/>
      <c r="J96" s="207">
        <f>ROUND(I96*H96,2)</f>
        <v>0</v>
      </c>
      <c r="K96" s="203" t="s">
        <v>121</v>
      </c>
      <c r="L96" s="45"/>
      <c r="M96" s="208" t="s">
        <v>19</v>
      </c>
      <c r="N96" s="209" t="s">
        <v>42</v>
      </c>
      <c r="O96" s="85"/>
      <c r="P96" s="210">
        <f>O96*H96</f>
        <v>0</v>
      </c>
      <c r="Q96" s="210">
        <v>0.02</v>
      </c>
      <c r="R96" s="210">
        <f>Q96*H96</f>
        <v>0.02206</v>
      </c>
      <c r="S96" s="210">
        <v>0</v>
      </c>
      <c r="T96" s="211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2" t="s">
        <v>122</v>
      </c>
      <c r="AT96" s="212" t="s">
        <v>117</v>
      </c>
      <c r="AU96" s="212" t="s">
        <v>81</v>
      </c>
      <c r="AY96" s="18" t="s">
        <v>114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8" t="s">
        <v>79</v>
      </c>
      <c r="BK96" s="213">
        <f>ROUND(I96*H96,2)</f>
        <v>0</v>
      </c>
      <c r="BL96" s="18" t="s">
        <v>122</v>
      </c>
      <c r="BM96" s="212" t="s">
        <v>132</v>
      </c>
    </row>
    <row r="97" s="2" customFormat="1">
      <c r="A97" s="39"/>
      <c r="B97" s="40"/>
      <c r="C97" s="41"/>
      <c r="D97" s="214" t="s">
        <v>124</v>
      </c>
      <c r="E97" s="41"/>
      <c r="F97" s="215" t="s">
        <v>133</v>
      </c>
      <c r="G97" s="41"/>
      <c r="H97" s="41"/>
      <c r="I97" s="216"/>
      <c r="J97" s="41"/>
      <c r="K97" s="41"/>
      <c r="L97" s="45"/>
      <c r="M97" s="217"/>
      <c r="N97" s="218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124</v>
      </c>
      <c r="AU97" s="18" t="s">
        <v>81</v>
      </c>
    </row>
    <row r="98" s="2" customFormat="1">
      <c r="A98" s="39"/>
      <c r="B98" s="40"/>
      <c r="C98" s="41"/>
      <c r="D98" s="219" t="s">
        <v>126</v>
      </c>
      <c r="E98" s="41"/>
      <c r="F98" s="220" t="s">
        <v>134</v>
      </c>
      <c r="G98" s="41"/>
      <c r="H98" s="41"/>
      <c r="I98" s="216"/>
      <c r="J98" s="41"/>
      <c r="K98" s="41"/>
      <c r="L98" s="45"/>
      <c r="M98" s="217"/>
      <c r="N98" s="218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126</v>
      </c>
      <c r="AU98" s="18" t="s">
        <v>81</v>
      </c>
    </row>
    <row r="99" s="13" customFormat="1">
      <c r="A99" s="13"/>
      <c r="B99" s="221"/>
      <c r="C99" s="222"/>
      <c r="D99" s="214" t="s">
        <v>128</v>
      </c>
      <c r="E99" s="223" t="s">
        <v>19</v>
      </c>
      <c r="F99" s="224" t="s">
        <v>129</v>
      </c>
      <c r="G99" s="222"/>
      <c r="H99" s="225">
        <v>1.103</v>
      </c>
      <c r="I99" s="226"/>
      <c r="J99" s="222"/>
      <c r="K99" s="222"/>
      <c r="L99" s="227"/>
      <c r="M99" s="228"/>
      <c r="N99" s="229"/>
      <c r="O99" s="229"/>
      <c r="P99" s="229"/>
      <c r="Q99" s="229"/>
      <c r="R99" s="229"/>
      <c r="S99" s="229"/>
      <c r="T99" s="23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1" t="s">
        <v>128</v>
      </c>
      <c r="AU99" s="231" t="s">
        <v>81</v>
      </c>
      <c r="AV99" s="13" t="s">
        <v>81</v>
      </c>
      <c r="AW99" s="13" t="s">
        <v>32</v>
      </c>
      <c r="AX99" s="13" t="s">
        <v>79</v>
      </c>
      <c r="AY99" s="231" t="s">
        <v>114</v>
      </c>
    </row>
    <row r="100" s="12" customFormat="1" ht="22.8" customHeight="1">
      <c r="A100" s="12"/>
      <c r="B100" s="185"/>
      <c r="C100" s="186"/>
      <c r="D100" s="187" t="s">
        <v>70</v>
      </c>
      <c r="E100" s="199" t="s">
        <v>135</v>
      </c>
      <c r="F100" s="199" t="s">
        <v>136</v>
      </c>
      <c r="G100" s="186"/>
      <c r="H100" s="186"/>
      <c r="I100" s="189"/>
      <c r="J100" s="200">
        <f>BK100</f>
        <v>0</v>
      </c>
      <c r="K100" s="186"/>
      <c r="L100" s="191"/>
      <c r="M100" s="192"/>
      <c r="N100" s="193"/>
      <c r="O100" s="193"/>
      <c r="P100" s="194">
        <f>SUM(P101:P114)</f>
        <v>0</v>
      </c>
      <c r="Q100" s="193"/>
      <c r="R100" s="194">
        <f>SUM(R101:R114)</f>
        <v>0</v>
      </c>
      <c r="S100" s="193"/>
      <c r="T100" s="195">
        <f>SUM(T101:T114)</f>
        <v>3.2986000000000004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6" t="s">
        <v>79</v>
      </c>
      <c r="AT100" s="197" t="s">
        <v>70</v>
      </c>
      <c r="AU100" s="197" t="s">
        <v>79</v>
      </c>
      <c r="AY100" s="196" t="s">
        <v>114</v>
      </c>
      <c r="BK100" s="198">
        <f>SUM(BK101:BK114)</f>
        <v>0</v>
      </c>
    </row>
    <row r="101" s="2" customFormat="1" ht="21.75" customHeight="1">
      <c r="A101" s="39"/>
      <c r="B101" s="40"/>
      <c r="C101" s="201" t="s">
        <v>137</v>
      </c>
      <c r="D101" s="201" t="s">
        <v>117</v>
      </c>
      <c r="E101" s="202" t="s">
        <v>138</v>
      </c>
      <c r="F101" s="203" t="s">
        <v>139</v>
      </c>
      <c r="G101" s="204" t="s">
        <v>120</v>
      </c>
      <c r="H101" s="205">
        <v>1.103</v>
      </c>
      <c r="I101" s="206"/>
      <c r="J101" s="207">
        <f>ROUND(I101*H101,2)</f>
        <v>0</v>
      </c>
      <c r="K101" s="203" t="s">
        <v>121</v>
      </c>
      <c r="L101" s="45"/>
      <c r="M101" s="208" t="s">
        <v>19</v>
      </c>
      <c r="N101" s="209" t="s">
        <v>42</v>
      </c>
      <c r="O101" s="85"/>
      <c r="P101" s="210">
        <f>O101*H101</f>
        <v>0</v>
      </c>
      <c r="Q101" s="210">
        <v>0</v>
      </c>
      <c r="R101" s="210">
        <f>Q101*H101</f>
        <v>0</v>
      </c>
      <c r="S101" s="210">
        <v>2.2000000000000002</v>
      </c>
      <c r="T101" s="211">
        <f>S101*H101</f>
        <v>2.4266000000000001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2" t="s">
        <v>122</v>
      </c>
      <c r="AT101" s="212" t="s">
        <v>117</v>
      </c>
      <c r="AU101" s="212" t="s">
        <v>81</v>
      </c>
      <c r="AY101" s="18" t="s">
        <v>114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18" t="s">
        <v>79</v>
      </c>
      <c r="BK101" s="213">
        <f>ROUND(I101*H101,2)</f>
        <v>0</v>
      </c>
      <c r="BL101" s="18" t="s">
        <v>122</v>
      </c>
      <c r="BM101" s="212" t="s">
        <v>140</v>
      </c>
    </row>
    <row r="102" s="2" customFormat="1">
      <c r="A102" s="39"/>
      <c r="B102" s="40"/>
      <c r="C102" s="41"/>
      <c r="D102" s="214" t="s">
        <v>124</v>
      </c>
      <c r="E102" s="41"/>
      <c r="F102" s="215" t="s">
        <v>141</v>
      </c>
      <c r="G102" s="41"/>
      <c r="H102" s="41"/>
      <c r="I102" s="216"/>
      <c r="J102" s="41"/>
      <c r="K102" s="41"/>
      <c r="L102" s="45"/>
      <c r="M102" s="217"/>
      <c r="N102" s="218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124</v>
      </c>
      <c r="AU102" s="18" t="s">
        <v>81</v>
      </c>
    </row>
    <row r="103" s="2" customFormat="1">
      <c r="A103" s="39"/>
      <c r="B103" s="40"/>
      <c r="C103" s="41"/>
      <c r="D103" s="219" t="s">
        <v>126</v>
      </c>
      <c r="E103" s="41"/>
      <c r="F103" s="220" t="s">
        <v>142</v>
      </c>
      <c r="G103" s="41"/>
      <c r="H103" s="41"/>
      <c r="I103" s="216"/>
      <c r="J103" s="41"/>
      <c r="K103" s="41"/>
      <c r="L103" s="45"/>
      <c r="M103" s="217"/>
      <c r="N103" s="218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126</v>
      </c>
      <c r="AU103" s="18" t="s">
        <v>81</v>
      </c>
    </row>
    <row r="104" s="13" customFormat="1">
      <c r="A104" s="13"/>
      <c r="B104" s="221"/>
      <c r="C104" s="222"/>
      <c r="D104" s="214" t="s">
        <v>128</v>
      </c>
      <c r="E104" s="223" t="s">
        <v>19</v>
      </c>
      <c r="F104" s="224" t="s">
        <v>143</v>
      </c>
      <c r="G104" s="222"/>
      <c r="H104" s="225">
        <v>1.103</v>
      </c>
      <c r="I104" s="226"/>
      <c r="J104" s="222"/>
      <c r="K104" s="222"/>
      <c r="L104" s="227"/>
      <c r="M104" s="228"/>
      <c r="N104" s="229"/>
      <c r="O104" s="229"/>
      <c r="P104" s="229"/>
      <c r="Q104" s="229"/>
      <c r="R104" s="229"/>
      <c r="S104" s="229"/>
      <c r="T104" s="23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1" t="s">
        <v>128</v>
      </c>
      <c r="AU104" s="231" t="s">
        <v>81</v>
      </c>
      <c r="AV104" s="13" t="s">
        <v>81</v>
      </c>
      <c r="AW104" s="13" t="s">
        <v>32</v>
      </c>
      <c r="AX104" s="13" t="s">
        <v>79</v>
      </c>
      <c r="AY104" s="231" t="s">
        <v>114</v>
      </c>
    </row>
    <row r="105" s="2" customFormat="1" ht="16.5" customHeight="1">
      <c r="A105" s="39"/>
      <c r="B105" s="40"/>
      <c r="C105" s="201" t="s">
        <v>122</v>
      </c>
      <c r="D105" s="201" t="s">
        <v>117</v>
      </c>
      <c r="E105" s="202" t="s">
        <v>144</v>
      </c>
      <c r="F105" s="203" t="s">
        <v>145</v>
      </c>
      <c r="G105" s="204" t="s">
        <v>146</v>
      </c>
      <c r="H105" s="205">
        <v>5</v>
      </c>
      <c r="I105" s="206"/>
      <c r="J105" s="207">
        <f>ROUND(I105*H105,2)</f>
        <v>0</v>
      </c>
      <c r="K105" s="203" t="s">
        <v>121</v>
      </c>
      <c r="L105" s="45"/>
      <c r="M105" s="208" t="s">
        <v>19</v>
      </c>
      <c r="N105" s="209" t="s">
        <v>42</v>
      </c>
      <c r="O105" s="85"/>
      <c r="P105" s="210">
        <f>O105*H105</f>
        <v>0</v>
      </c>
      <c r="Q105" s="210">
        <v>0</v>
      </c>
      <c r="R105" s="210">
        <f>Q105*H105</f>
        <v>0</v>
      </c>
      <c r="S105" s="210">
        <v>0.0080000000000000002</v>
      </c>
      <c r="T105" s="211">
        <f>S105*H105</f>
        <v>0.040000000000000001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2" t="s">
        <v>122</v>
      </c>
      <c r="AT105" s="212" t="s">
        <v>117</v>
      </c>
      <c r="AU105" s="212" t="s">
        <v>81</v>
      </c>
      <c r="AY105" s="18" t="s">
        <v>114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8" t="s">
        <v>79</v>
      </c>
      <c r="BK105" s="213">
        <f>ROUND(I105*H105,2)</f>
        <v>0</v>
      </c>
      <c r="BL105" s="18" t="s">
        <v>122</v>
      </c>
      <c r="BM105" s="212" t="s">
        <v>147</v>
      </c>
    </row>
    <row r="106" s="2" customFormat="1">
      <c r="A106" s="39"/>
      <c r="B106" s="40"/>
      <c r="C106" s="41"/>
      <c r="D106" s="214" t="s">
        <v>124</v>
      </c>
      <c r="E106" s="41"/>
      <c r="F106" s="215" t="s">
        <v>148</v>
      </c>
      <c r="G106" s="41"/>
      <c r="H106" s="41"/>
      <c r="I106" s="216"/>
      <c r="J106" s="41"/>
      <c r="K106" s="41"/>
      <c r="L106" s="45"/>
      <c r="M106" s="217"/>
      <c r="N106" s="218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124</v>
      </c>
      <c r="AU106" s="18" t="s">
        <v>81</v>
      </c>
    </row>
    <row r="107" s="2" customFormat="1">
      <c r="A107" s="39"/>
      <c r="B107" s="40"/>
      <c r="C107" s="41"/>
      <c r="D107" s="219" t="s">
        <v>126</v>
      </c>
      <c r="E107" s="41"/>
      <c r="F107" s="220" t="s">
        <v>149</v>
      </c>
      <c r="G107" s="41"/>
      <c r="H107" s="41"/>
      <c r="I107" s="216"/>
      <c r="J107" s="41"/>
      <c r="K107" s="41"/>
      <c r="L107" s="45"/>
      <c r="M107" s="217"/>
      <c r="N107" s="218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126</v>
      </c>
      <c r="AU107" s="18" t="s">
        <v>81</v>
      </c>
    </row>
    <row r="108" s="13" customFormat="1">
      <c r="A108" s="13"/>
      <c r="B108" s="221"/>
      <c r="C108" s="222"/>
      <c r="D108" s="214" t="s">
        <v>128</v>
      </c>
      <c r="E108" s="223" t="s">
        <v>19</v>
      </c>
      <c r="F108" s="224" t="s">
        <v>150</v>
      </c>
      <c r="G108" s="222"/>
      <c r="H108" s="225">
        <v>5</v>
      </c>
      <c r="I108" s="226"/>
      <c r="J108" s="222"/>
      <c r="K108" s="222"/>
      <c r="L108" s="227"/>
      <c r="M108" s="228"/>
      <c r="N108" s="229"/>
      <c r="O108" s="229"/>
      <c r="P108" s="229"/>
      <c r="Q108" s="229"/>
      <c r="R108" s="229"/>
      <c r="S108" s="229"/>
      <c r="T108" s="23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1" t="s">
        <v>128</v>
      </c>
      <c r="AU108" s="231" t="s">
        <v>81</v>
      </c>
      <c r="AV108" s="13" t="s">
        <v>81</v>
      </c>
      <c r="AW108" s="13" t="s">
        <v>32</v>
      </c>
      <c r="AX108" s="13" t="s">
        <v>79</v>
      </c>
      <c r="AY108" s="231" t="s">
        <v>114</v>
      </c>
    </row>
    <row r="109" s="2" customFormat="1" ht="16.5" customHeight="1">
      <c r="A109" s="39"/>
      <c r="B109" s="40"/>
      <c r="C109" s="201" t="s">
        <v>151</v>
      </c>
      <c r="D109" s="201" t="s">
        <v>117</v>
      </c>
      <c r="E109" s="202" t="s">
        <v>152</v>
      </c>
      <c r="F109" s="203" t="s">
        <v>153</v>
      </c>
      <c r="G109" s="204" t="s">
        <v>146</v>
      </c>
      <c r="H109" s="205">
        <v>26</v>
      </c>
      <c r="I109" s="206"/>
      <c r="J109" s="207">
        <f>ROUND(I109*H109,2)</f>
        <v>0</v>
      </c>
      <c r="K109" s="203" t="s">
        <v>19</v>
      </c>
      <c r="L109" s="45"/>
      <c r="M109" s="208" t="s">
        <v>19</v>
      </c>
      <c r="N109" s="209" t="s">
        <v>42</v>
      </c>
      <c r="O109" s="85"/>
      <c r="P109" s="210">
        <f>O109*H109</f>
        <v>0</v>
      </c>
      <c r="Q109" s="210">
        <v>0</v>
      </c>
      <c r="R109" s="210">
        <f>Q109*H109</f>
        <v>0</v>
      </c>
      <c r="S109" s="210">
        <v>0.032000000000000001</v>
      </c>
      <c r="T109" s="211">
        <f>S109*H109</f>
        <v>0.83200000000000007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2" t="s">
        <v>122</v>
      </c>
      <c r="AT109" s="212" t="s">
        <v>117</v>
      </c>
      <c r="AU109" s="212" t="s">
        <v>81</v>
      </c>
      <c r="AY109" s="18" t="s">
        <v>114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18" t="s">
        <v>79</v>
      </c>
      <c r="BK109" s="213">
        <f>ROUND(I109*H109,2)</f>
        <v>0</v>
      </c>
      <c r="BL109" s="18" t="s">
        <v>122</v>
      </c>
      <c r="BM109" s="212" t="s">
        <v>154</v>
      </c>
    </row>
    <row r="110" s="2" customFormat="1">
      <c r="A110" s="39"/>
      <c r="B110" s="40"/>
      <c r="C110" s="41"/>
      <c r="D110" s="214" t="s">
        <v>124</v>
      </c>
      <c r="E110" s="41"/>
      <c r="F110" s="215" t="s">
        <v>155</v>
      </c>
      <c r="G110" s="41"/>
      <c r="H110" s="41"/>
      <c r="I110" s="216"/>
      <c r="J110" s="41"/>
      <c r="K110" s="41"/>
      <c r="L110" s="45"/>
      <c r="M110" s="217"/>
      <c r="N110" s="218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124</v>
      </c>
      <c r="AU110" s="18" t="s">
        <v>81</v>
      </c>
    </row>
    <row r="111" s="13" customFormat="1">
      <c r="A111" s="13"/>
      <c r="B111" s="221"/>
      <c r="C111" s="222"/>
      <c r="D111" s="214" t="s">
        <v>128</v>
      </c>
      <c r="E111" s="223" t="s">
        <v>19</v>
      </c>
      <c r="F111" s="224" t="s">
        <v>156</v>
      </c>
      <c r="G111" s="222"/>
      <c r="H111" s="225">
        <v>10</v>
      </c>
      <c r="I111" s="226"/>
      <c r="J111" s="222"/>
      <c r="K111" s="222"/>
      <c r="L111" s="227"/>
      <c r="M111" s="228"/>
      <c r="N111" s="229"/>
      <c r="O111" s="229"/>
      <c r="P111" s="229"/>
      <c r="Q111" s="229"/>
      <c r="R111" s="229"/>
      <c r="S111" s="229"/>
      <c r="T111" s="230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1" t="s">
        <v>128</v>
      </c>
      <c r="AU111" s="231" t="s">
        <v>81</v>
      </c>
      <c r="AV111" s="13" t="s">
        <v>81</v>
      </c>
      <c r="AW111" s="13" t="s">
        <v>32</v>
      </c>
      <c r="AX111" s="13" t="s">
        <v>71</v>
      </c>
      <c r="AY111" s="231" t="s">
        <v>114</v>
      </c>
    </row>
    <row r="112" s="13" customFormat="1">
      <c r="A112" s="13"/>
      <c r="B112" s="221"/>
      <c r="C112" s="222"/>
      <c r="D112" s="214" t="s">
        <v>128</v>
      </c>
      <c r="E112" s="223" t="s">
        <v>19</v>
      </c>
      <c r="F112" s="224" t="s">
        <v>157</v>
      </c>
      <c r="G112" s="222"/>
      <c r="H112" s="225">
        <v>9</v>
      </c>
      <c r="I112" s="226"/>
      <c r="J112" s="222"/>
      <c r="K112" s="222"/>
      <c r="L112" s="227"/>
      <c r="M112" s="228"/>
      <c r="N112" s="229"/>
      <c r="O112" s="229"/>
      <c r="P112" s="229"/>
      <c r="Q112" s="229"/>
      <c r="R112" s="229"/>
      <c r="S112" s="229"/>
      <c r="T112" s="23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1" t="s">
        <v>128</v>
      </c>
      <c r="AU112" s="231" t="s">
        <v>81</v>
      </c>
      <c r="AV112" s="13" t="s">
        <v>81</v>
      </c>
      <c r="AW112" s="13" t="s">
        <v>32</v>
      </c>
      <c r="AX112" s="13" t="s">
        <v>71</v>
      </c>
      <c r="AY112" s="231" t="s">
        <v>114</v>
      </c>
    </row>
    <row r="113" s="13" customFormat="1">
      <c r="A113" s="13"/>
      <c r="B113" s="221"/>
      <c r="C113" s="222"/>
      <c r="D113" s="214" t="s">
        <v>128</v>
      </c>
      <c r="E113" s="223" t="s">
        <v>19</v>
      </c>
      <c r="F113" s="224" t="s">
        <v>158</v>
      </c>
      <c r="G113" s="222"/>
      <c r="H113" s="225">
        <v>7</v>
      </c>
      <c r="I113" s="226"/>
      <c r="J113" s="222"/>
      <c r="K113" s="222"/>
      <c r="L113" s="227"/>
      <c r="M113" s="228"/>
      <c r="N113" s="229"/>
      <c r="O113" s="229"/>
      <c r="P113" s="229"/>
      <c r="Q113" s="229"/>
      <c r="R113" s="229"/>
      <c r="S113" s="229"/>
      <c r="T113" s="23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1" t="s">
        <v>128</v>
      </c>
      <c r="AU113" s="231" t="s">
        <v>81</v>
      </c>
      <c r="AV113" s="13" t="s">
        <v>81</v>
      </c>
      <c r="AW113" s="13" t="s">
        <v>32</v>
      </c>
      <c r="AX113" s="13" t="s">
        <v>71</v>
      </c>
      <c r="AY113" s="231" t="s">
        <v>114</v>
      </c>
    </row>
    <row r="114" s="14" customFormat="1">
      <c r="A114" s="14"/>
      <c r="B114" s="232"/>
      <c r="C114" s="233"/>
      <c r="D114" s="214" t="s">
        <v>128</v>
      </c>
      <c r="E114" s="234" t="s">
        <v>19</v>
      </c>
      <c r="F114" s="235" t="s">
        <v>159</v>
      </c>
      <c r="G114" s="233"/>
      <c r="H114" s="236">
        <v>26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2" t="s">
        <v>128</v>
      </c>
      <c r="AU114" s="242" t="s">
        <v>81</v>
      </c>
      <c r="AV114" s="14" t="s">
        <v>122</v>
      </c>
      <c r="AW114" s="14" t="s">
        <v>32</v>
      </c>
      <c r="AX114" s="14" t="s">
        <v>79</v>
      </c>
      <c r="AY114" s="242" t="s">
        <v>114</v>
      </c>
    </row>
    <row r="115" s="12" customFormat="1" ht="22.8" customHeight="1">
      <c r="A115" s="12"/>
      <c r="B115" s="185"/>
      <c r="C115" s="186"/>
      <c r="D115" s="187" t="s">
        <v>70</v>
      </c>
      <c r="E115" s="199" t="s">
        <v>160</v>
      </c>
      <c r="F115" s="199" t="s">
        <v>161</v>
      </c>
      <c r="G115" s="186"/>
      <c r="H115" s="186"/>
      <c r="I115" s="189"/>
      <c r="J115" s="200">
        <f>BK115</f>
        <v>0</v>
      </c>
      <c r="K115" s="186"/>
      <c r="L115" s="191"/>
      <c r="M115" s="192"/>
      <c r="N115" s="193"/>
      <c r="O115" s="193"/>
      <c r="P115" s="194">
        <f>SUM(P116:P128)</f>
        <v>0</v>
      </c>
      <c r="Q115" s="193"/>
      <c r="R115" s="194">
        <f>SUM(R116:R128)</f>
        <v>0</v>
      </c>
      <c r="S115" s="193"/>
      <c r="T115" s="195">
        <f>SUM(T116:T128)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196" t="s">
        <v>79</v>
      </c>
      <c r="AT115" s="197" t="s">
        <v>70</v>
      </c>
      <c r="AU115" s="197" t="s">
        <v>79</v>
      </c>
      <c r="AY115" s="196" t="s">
        <v>114</v>
      </c>
      <c r="BK115" s="198">
        <f>SUM(BK116:BK128)</f>
        <v>0</v>
      </c>
    </row>
    <row r="116" s="2" customFormat="1" ht="16.5" customHeight="1">
      <c r="A116" s="39"/>
      <c r="B116" s="40"/>
      <c r="C116" s="201" t="s">
        <v>115</v>
      </c>
      <c r="D116" s="201" t="s">
        <v>117</v>
      </c>
      <c r="E116" s="202" t="s">
        <v>162</v>
      </c>
      <c r="F116" s="203" t="s">
        <v>163</v>
      </c>
      <c r="G116" s="204" t="s">
        <v>164</v>
      </c>
      <c r="H116" s="205">
        <v>3.3039999999999998</v>
      </c>
      <c r="I116" s="206"/>
      <c r="J116" s="207">
        <f>ROUND(I116*H116,2)</f>
        <v>0</v>
      </c>
      <c r="K116" s="203" t="s">
        <v>121</v>
      </c>
      <c r="L116" s="45"/>
      <c r="M116" s="208" t="s">
        <v>19</v>
      </c>
      <c r="N116" s="209" t="s">
        <v>42</v>
      </c>
      <c r="O116" s="85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1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2" t="s">
        <v>122</v>
      </c>
      <c r="AT116" s="212" t="s">
        <v>117</v>
      </c>
      <c r="AU116" s="212" t="s">
        <v>81</v>
      </c>
      <c r="AY116" s="18" t="s">
        <v>114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8" t="s">
        <v>79</v>
      </c>
      <c r="BK116" s="213">
        <f>ROUND(I116*H116,2)</f>
        <v>0</v>
      </c>
      <c r="BL116" s="18" t="s">
        <v>122</v>
      </c>
      <c r="BM116" s="212" t="s">
        <v>165</v>
      </c>
    </row>
    <row r="117" s="2" customFormat="1">
      <c r="A117" s="39"/>
      <c r="B117" s="40"/>
      <c r="C117" s="41"/>
      <c r="D117" s="214" t="s">
        <v>124</v>
      </c>
      <c r="E117" s="41"/>
      <c r="F117" s="215" t="s">
        <v>166</v>
      </c>
      <c r="G117" s="41"/>
      <c r="H117" s="41"/>
      <c r="I117" s="216"/>
      <c r="J117" s="41"/>
      <c r="K117" s="41"/>
      <c r="L117" s="45"/>
      <c r="M117" s="217"/>
      <c r="N117" s="218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124</v>
      </c>
      <c r="AU117" s="18" t="s">
        <v>81</v>
      </c>
    </row>
    <row r="118" s="2" customFormat="1">
      <c r="A118" s="39"/>
      <c r="B118" s="40"/>
      <c r="C118" s="41"/>
      <c r="D118" s="219" t="s">
        <v>126</v>
      </c>
      <c r="E118" s="41"/>
      <c r="F118" s="220" t="s">
        <v>167</v>
      </c>
      <c r="G118" s="41"/>
      <c r="H118" s="41"/>
      <c r="I118" s="216"/>
      <c r="J118" s="41"/>
      <c r="K118" s="41"/>
      <c r="L118" s="45"/>
      <c r="M118" s="217"/>
      <c r="N118" s="218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126</v>
      </c>
      <c r="AU118" s="18" t="s">
        <v>81</v>
      </c>
    </row>
    <row r="119" s="2" customFormat="1" ht="16.5" customHeight="1">
      <c r="A119" s="39"/>
      <c r="B119" s="40"/>
      <c r="C119" s="201" t="s">
        <v>168</v>
      </c>
      <c r="D119" s="201" t="s">
        <v>117</v>
      </c>
      <c r="E119" s="202" t="s">
        <v>169</v>
      </c>
      <c r="F119" s="203" t="s">
        <v>170</v>
      </c>
      <c r="G119" s="204" t="s">
        <v>164</v>
      </c>
      <c r="H119" s="205">
        <v>3.3039999999999998</v>
      </c>
      <c r="I119" s="206"/>
      <c r="J119" s="207">
        <f>ROUND(I119*H119,2)</f>
        <v>0</v>
      </c>
      <c r="K119" s="203" t="s">
        <v>121</v>
      </c>
      <c r="L119" s="45"/>
      <c r="M119" s="208" t="s">
        <v>19</v>
      </c>
      <c r="N119" s="209" t="s">
        <v>42</v>
      </c>
      <c r="O119" s="85"/>
      <c r="P119" s="210">
        <f>O119*H119</f>
        <v>0</v>
      </c>
      <c r="Q119" s="210">
        <v>0</v>
      </c>
      <c r="R119" s="210">
        <f>Q119*H119</f>
        <v>0</v>
      </c>
      <c r="S119" s="210">
        <v>0</v>
      </c>
      <c r="T119" s="211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2" t="s">
        <v>122</v>
      </c>
      <c r="AT119" s="212" t="s">
        <v>117</v>
      </c>
      <c r="AU119" s="212" t="s">
        <v>81</v>
      </c>
      <c r="AY119" s="18" t="s">
        <v>114</v>
      </c>
      <c r="BE119" s="213">
        <f>IF(N119="základní",J119,0)</f>
        <v>0</v>
      </c>
      <c r="BF119" s="213">
        <f>IF(N119="snížená",J119,0)</f>
        <v>0</v>
      </c>
      <c r="BG119" s="213">
        <f>IF(N119="zákl. přenesená",J119,0)</f>
        <v>0</v>
      </c>
      <c r="BH119" s="213">
        <f>IF(N119="sníž. přenesená",J119,0)</f>
        <v>0</v>
      </c>
      <c r="BI119" s="213">
        <f>IF(N119="nulová",J119,0)</f>
        <v>0</v>
      </c>
      <c r="BJ119" s="18" t="s">
        <v>79</v>
      </c>
      <c r="BK119" s="213">
        <f>ROUND(I119*H119,2)</f>
        <v>0</v>
      </c>
      <c r="BL119" s="18" t="s">
        <v>122</v>
      </c>
      <c r="BM119" s="212" t="s">
        <v>171</v>
      </c>
    </row>
    <row r="120" s="2" customFormat="1">
      <c r="A120" s="39"/>
      <c r="B120" s="40"/>
      <c r="C120" s="41"/>
      <c r="D120" s="214" t="s">
        <v>124</v>
      </c>
      <c r="E120" s="41"/>
      <c r="F120" s="215" t="s">
        <v>172</v>
      </c>
      <c r="G120" s="41"/>
      <c r="H120" s="41"/>
      <c r="I120" s="216"/>
      <c r="J120" s="41"/>
      <c r="K120" s="41"/>
      <c r="L120" s="45"/>
      <c r="M120" s="217"/>
      <c r="N120" s="218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124</v>
      </c>
      <c r="AU120" s="18" t="s">
        <v>81</v>
      </c>
    </row>
    <row r="121" s="2" customFormat="1">
      <c r="A121" s="39"/>
      <c r="B121" s="40"/>
      <c r="C121" s="41"/>
      <c r="D121" s="219" t="s">
        <v>126</v>
      </c>
      <c r="E121" s="41"/>
      <c r="F121" s="220" t="s">
        <v>173</v>
      </c>
      <c r="G121" s="41"/>
      <c r="H121" s="41"/>
      <c r="I121" s="216"/>
      <c r="J121" s="41"/>
      <c r="K121" s="41"/>
      <c r="L121" s="45"/>
      <c r="M121" s="217"/>
      <c r="N121" s="218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126</v>
      </c>
      <c r="AU121" s="18" t="s">
        <v>81</v>
      </c>
    </row>
    <row r="122" s="2" customFormat="1" ht="16.5" customHeight="1">
      <c r="A122" s="39"/>
      <c r="B122" s="40"/>
      <c r="C122" s="201" t="s">
        <v>174</v>
      </c>
      <c r="D122" s="201" t="s">
        <v>117</v>
      </c>
      <c r="E122" s="202" t="s">
        <v>175</v>
      </c>
      <c r="F122" s="203" t="s">
        <v>176</v>
      </c>
      <c r="G122" s="204" t="s">
        <v>164</v>
      </c>
      <c r="H122" s="205">
        <v>29.736000000000001</v>
      </c>
      <c r="I122" s="206"/>
      <c r="J122" s="207">
        <f>ROUND(I122*H122,2)</f>
        <v>0</v>
      </c>
      <c r="K122" s="203" t="s">
        <v>121</v>
      </c>
      <c r="L122" s="45"/>
      <c r="M122" s="208" t="s">
        <v>19</v>
      </c>
      <c r="N122" s="209" t="s">
        <v>42</v>
      </c>
      <c r="O122" s="85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2" t="s">
        <v>122</v>
      </c>
      <c r="AT122" s="212" t="s">
        <v>117</v>
      </c>
      <c r="AU122" s="212" t="s">
        <v>81</v>
      </c>
      <c r="AY122" s="18" t="s">
        <v>114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18" t="s">
        <v>79</v>
      </c>
      <c r="BK122" s="213">
        <f>ROUND(I122*H122,2)</f>
        <v>0</v>
      </c>
      <c r="BL122" s="18" t="s">
        <v>122</v>
      </c>
      <c r="BM122" s="212" t="s">
        <v>177</v>
      </c>
    </row>
    <row r="123" s="2" customFormat="1">
      <c r="A123" s="39"/>
      <c r="B123" s="40"/>
      <c r="C123" s="41"/>
      <c r="D123" s="214" t="s">
        <v>124</v>
      </c>
      <c r="E123" s="41"/>
      <c r="F123" s="215" t="s">
        <v>178</v>
      </c>
      <c r="G123" s="41"/>
      <c r="H123" s="41"/>
      <c r="I123" s="216"/>
      <c r="J123" s="41"/>
      <c r="K123" s="41"/>
      <c r="L123" s="45"/>
      <c r="M123" s="217"/>
      <c r="N123" s="218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124</v>
      </c>
      <c r="AU123" s="18" t="s">
        <v>81</v>
      </c>
    </row>
    <row r="124" s="2" customFormat="1">
      <c r="A124" s="39"/>
      <c r="B124" s="40"/>
      <c r="C124" s="41"/>
      <c r="D124" s="219" t="s">
        <v>126</v>
      </c>
      <c r="E124" s="41"/>
      <c r="F124" s="220" t="s">
        <v>179</v>
      </c>
      <c r="G124" s="41"/>
      <c r="H124" s="41"/>
      <c r="I124" s="216"/>
      <c r="J124" s="41"/>
      <c r="K124" s="41"/>
      <c r="L124" s="45"/>
      <c r="M124" s="217"/>
      <c r="N124" s="218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126</v>
      </c>
      <c r="AU124" s="18" t="s">
        <v>81</v>
      </c>
    </row>
    <row r="125" s="13" customFormat="1">
      <c r="A125" s="13"/>
      <c r="B125" s="221"/>
      <c r="C125" s="222"/>
      <c r="D125" s="214" t="s">
        <v>128</v>
      </c>
      <c r="E125" s="222"/>
      <c r="F125" s="224" t="s">
        <v>180</v>
      </c>
      <c r="G125" s="222"/>
      <c r="H125" s="225">
        <v>29.736000000000001</v>
      </c>
      <c r="I125" s="226"/>
      <c r="J125" s="222"/>
      <c r="K125" s="222"/>
      <c r="L125" s="227"/>
      <c r="M125" s="228"/>
      <c r="N125" s="229"/>
      <c r="O125" s="229"/>
      <c r="P125" s="229"/>
      <c r="Q125" s="229"/>
      <c r="R125" s="229"/>
      <c r="S125" s="229"/>
      <c r="T125" s="23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1" t="s">
        <v>128</v>
      </c>
      <c r="AU125" s="231" t="s">
        <v>81</v>
      </c>
      <c r="AV125" s="13" t="s">
        <v>81</v>
      </c>
      <c r="AW125" s="13" t="s">
        <v>4</v>
      </c>
      <c r="AX125" s="13" t="s">
        <v>79</v>
      </c>
      <c r="AY125" s="231" t="s">
        <v>114</v>
      </c>
    </row>
    <row r="126" s="2" customFormat="1" ht="24.15" customHeight="1">
      <c r="A126" s="39"/>
      <c r="B126" s="40"/>
      <c r="C126" s="201" t="s">
        <v>135</v>
      </c>
      <c r="D126" s="201" t="s">
        <v>117</v>
      </c>
      <c r="E126" s="202" t="s">
        <v>181</v>
      </c>
      <c r="F126" s="203" t="s">
        <v>182</v>
      </c>
      <c r="G126" s="204" t="s">
        <v>164</v>
      </c>
      <c r="H126" s="205">
        <v>3.2669999999999999</v>
      </c>
      <c r="I126" s="206"/>
      <c r="J126" s="207">
        <f>ROUND(I126*H126,2)</f>
        <v>0</v>
      </c>
      <c r="K126" s="203" t="s">
        <v>121</v>
      </c>
      <c r="L126" s="45"/>
      <c r="M126" s="208" t="s">
        <v>19</v>
      </c>
      <c r="N126" s="209" t="s">
        <v>42</v>
      </c>
      <c r="O126" s="85"/>
      <c r="P126" s="210">
        <f>O126*H126</f>
        <v>0</v>
      </c>
      <c r="Q126" s="210">
        <v>0</v>
      </c>
      <c r="R126" s="210">
        <f>Q126*H126</f>
        <v>0</v>
      </c>
      <c r="S126" s="210">
        <v>0</v>
      </c>
      <c r="T126" s="21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2" t="s">
        <v>122</v>
      </c>
      <c r="AT126" s="212" t="s">
        <v>117</v>
      </c>
      <c r="AU126" s="212" t="s">
        <v>81</v>
      </c>
      <c r="AY126" s="18" t="s">
        <v>114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18" t="s">
        <v>79</v>
      </c>
      <c r="BK126" s="213">
        <f>ROUND(I126*H126,2)</f>
        <v>0</v>
      </c>
      <c r="BL126" s="18" t="s">
        <v>122</v>
      </c>
      <c r="BM126" s="212" t="s">
        <v>183</v>
      </c>
    </row>
    <row r="127" s="2" customFormat="1">
      <c r="A127" s="39"/>
      <c r="B127" s="40"/>
      <c r="C127" s="41"/>
      <c r="D127" s="214" t="s">
        <v>124</v>
      </c>
      <c r="E127" s="41"/>
      <c r="F127" s="215" t="s">
        <v>184</v>
      </c>
      <c r="G127" s="41"/>
      <c r="H127" s="41"/>
      <c r="I127" s="216"/>
      <c r="J127" s="41"/>
      <c r="K127" s="41"/>
      <c r="L127" s="45"/>
      <c r="M127" s="217"/>
      <c r="N127" s="218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124</v>
      </c>
      <c r="AU127" s="18" t="s">
        <v>81</v>
      </c>
    </row>
    <row r="128" s="2" customFormat="1">
      <c r="A128" s="39"/>
      <c r="B128" s="40"/>
      <c r="C128" s="41"/>
      <c r="D128" s="219" t="s">
        <v>126</v>
      </c>
      <c r="E128" s="41"/>
      <c r="F128" s="220" t="s">
        <v>185</v>
      </c>
      <c r="G128" s="41"/>
      <c r="H128" s="41"/>
      <c r="I128" s="216"/>
      <c r="J128" s="41"/>
      <c r="K128" s="41"/>
      <c r="L128" s="45"/>
      <c r="M128" s="217"/>
      <c r="N128" s="218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126</v>
      </c>
      <c r="AU128" s="18" t="s">
        <v>81</v>
      </c>
    </row>
    <row r="129" s="12" customFormat="1" ht="22.8" customHeight="1">
      <c r="A129" s="12"/>
      <c r="B129" s="185"/>
      <c r="C129" s="186"/>
      <c r="D129" s="187" t="s">
        <v>70</v>
      </c>
      <c r="E129" s="199" t="s">
        <v>186</v>
      </c>
      <c r="F129" s="199" t="s">
        <v>187</v>
      </c>
      <c r="G129" s="186"/>
      <c r="H129" s="186"/>
      <c r="I129" s="189"/>
      <c r="J129" s="200">
        <f>BK129</f>
        <v>0</v>
      </c>
      <c r="K129" s="186"/>
      <c r="L129" s="191"/>
      <c r="M129" s="192"/>
      <c r="N129" s="193"/>
      <c r="O129" s="193"/>
      <c r="P129" s="194">
        <f>SUM(P130:P132)</f>
        <v>0</v>
      </c>
      <c r="Q129" s="193"/>
      <c r="R129" s="194">
        <f>SUM(R130:R132)</f>
        <v>0</v>
      </c>
      <c r="S129" s="193"/>
      <c r="T129" s="195">
        <f>SUM(T130:T132)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96" t="s">
        <v>79</v>
      </c>
      <c r="AT129" s="197" t="s">
        <v>70</v>
      </c>
      <c r="AU129" s="197" t="s">
        <v>79</v>
      </c>
      <c r="AY129" s="196" t="s">
        <v>114</v>
      </c>
      <c r="BK129" s="198">
        <f>SUM(BK130:BK132)</f>
        <v>0</v>
      </c>
    </row>
    <row r="130" s="2" customFormat="1" ht="16.5" customHeight="1">
      <c r="A130" s="39"/>
      <c r="B130" s="40"/>
      <c r="C130" s="201" t="s">
        <v>188</v>
      </c>
      <c r="D130" s="201" t="s">
        <v>117</v>
      </c>
      <c r="E130" s="202" t="s">
        <v>189</v>
      </c>
      <c r="F130" s="203" t="s">
        <v>190</v>
      </c>
      <c r="G130" s="204" t="s">
        <v>164</v>
      </c>
      <c r="H130" s="205">
        <v>2.782</v>
      </c>
      <c r="I130" s="206"/>
      <c r="J130" s="207">
        <f>ROUND(I130*H130,2)</f>
        <v>0</v>
      </c>
      <c r="K130" s="203" t="s">
        <v>121</v>
      </c>
      <c r="L130" s="45"/>
      <c r="M130" s="208" t="s">
        <v>19</v>
      </c>
      <c r="N130" s="209" t="s">
        <v>42</v>
      </c>
      <c r="O130" s="85"/>
      <c r="P130" s="210">
        <f>O130*H130</f>
        <v>0</v>
      </c>
      <c r="Q130" s="210">
        <v>0</v>
      </c>
      <c r="R130" s="210">
        <f>Q130*H130</f>
        <v>0</v>
      </c>
      <c r="S130" s="210">
        <v>0</v>
      </c>
      <c r="T130" s="21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2" t="s">
        <v>122</v>
      </c>
      <c r="AT130" s="212" t="s">
        <v>117</v>
      </c>
      <c r="AU130" s="212" t="s">
        <v>81</v>
      </c>
      <c r="AY130" s="18" t="s">
        <v>114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8" t="s">
        <v>79</v>
      </c>
      <c r="BK130" s="213">
        <f>ROUND(I130*H130,2)</f>
        <v>0</v>
      </c>
      <c r="BL130" s="18" t="s">
        <v>122</v>
      </c>
      <c r="BM130" s="212" t="s">
        <v>191</v>
      </c>
    </row>
    <row r="131" s="2" customFormat="1">
      <c r="A131" s="39"/>
      <c r="B131" s="40"/>
      <c r="C131" s="41"/>
      <c r="D131" s="214" t="s">
        <v>124</v>
      </c>
      <c r="E131" s="41"/>
      <c r="F131" s="215" t="s">
        <v>192</v>
      </c>
      <c r="G131" s="41"/>
      <c r="H131" s="41"/>
      <c r="I131" s="216"/>
      <c r="J131" s="41"/>
      <c r="K131" s="41"/>
      <c r="L131" s="45"/>
      <c r="M131" s="217"/>
      <c r="N131" s="218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124</v>
      </c>
      <c r="AU131" s="18" t="s">
        <v>81</v>
      </c>
    </row>
    <row r="132" s="2" customFormat="1">
      <c r="A132" s="39"/>
      <c r="B132" s="40"/>
      <c r="C132" s="41"/>
      <c r="D132" s="219" t="s">
        <v>126</v>
      </c>
      <c r="E132" s="41"/>
      <c r="F132" s="220" t="s">
        <v>193</v>
      </c>
      <c r="G132" s="41"/>
      <c r="H132" s="41"/>
      <c r="I132" s="216"/>
      <c r="J132" s="41"/>
      <c r="K132" s="41"/>
      <c r="L132" s="45"/>
      <c r="M132" s="217"/>
      <c r="N132" s="218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126</v>
      </c>
      <c r="AU132" s="18" t="s">
        <v>81</v>
      </c>
    </row>
    <row r="133" s="12" customFormat="1" ht="25.92" customHeight="1">
      <c r="A133" s="12"/>
      <c r="B133" s="185"/>
      <c r="C133" s="186"/>
      <c r="D133" s="187" t="s">
        <v>70</v>
      </c>
      <c r="E133" s="188" t="s">
        <v>194</v>
      </c>
      <c r="F133" s="188" t="s">
        <v>195</v>
      </c>
      <c r="G133" s="186"/>
      <c r="H133" s="186"/>
      <c r="I133" s="189"/>
      <c r="J133" s="190">
        <f>BK133</f>
        <v>0</v>
      </c>
      <c r="K133" s="186"/>
      <c r="L133" s="191"/>
      <c r="M133" s="192"/>
      <c r="N133" s="193"/>
      <c r="O133" s="193"/>
      <c r="P133" s="194">
        <f>P134+P196+P262+P326</f>
        <v>0</v>
      </c>
      <c r="Q133" s="193"/>
      <c r="R133" s="194">
        <f>R134+R196+R262+R326</f>
        <v>0.40587500000000004</v>
      </c>
      <c r="S133" s="193"/>
      <c r="T133" s="195">
        <f>T134+T196+T262+T326</f>
        <v>0.0051599999999999997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96" t="s">
        <v>81</v>
      </c>
      <c r="AT133" s="197" t="s">
        <v>70</v>
      </c>
      <c r="AU133" s="197" t="s">
        <v>71</v>
      </c>
      <c r="AY133" s="196" t="s">
        <v>114</v>
      </c>
      <c r="BK133" s="198">
        <f>BK134+BK196+BK262+BK326</f>
        <v>0</v>
      </c>
    </row>
    <row r="134" s="12" customFormat="1" ht="22.8" customHeight="1">
      <c r="A134" s="12"/>
      <c r="B134" s="185"/>
      <c r="C134" s="186"/>
      <c r="D134" s="187" t="s">
        <v>70</v>
      </c>
      <c r="E134" s="199" t="s">
        <v>196</v>
      </c>
      <c r="F134" s="199" t="s">
        <v>197</v>
      </c>
      <c r="G134" s="186"/>
      <c r="H134" s="186"/>
      <c r="I134" s="189"/>
      <c r="J134" s="200">
        <f>BK134</f>
        <v>0</v>
      </c>
      <c r="K134" s="186"/>
      <c r="L134" s="191"/>
      <c r="M134" s="192"/>
      <c r="N134" s="193"/>
      <c r="O134" s="193"/>
      <c r="P134" s="194">
        <f>SUM(P135:P195)</f>
        <v>0</v>
      </c>
      <c r="Q134" s="193"/>
      <c r="R134" s="194">
        <f>SUM(R135:R195)</f>
        <v>0.033029999999999997</v>
      </c>
      <c r="S134" s="193"/>
      <c r="T134" s="195">
        <f>SUM(T135:T195)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96" t="s">
        <v>81</v>
      </c>
      <c r="AT134" s="197" t="s">
        <v>70</v>
      </c>
      <c r="AU134" s="197" t="s">
        <v>79</v>
      </c>
      <c r="AY134" s="196" t="s">
        <v>114</v>
      </c>
      <c r="BK134" s="198">
        <f>SUM(BK135:BK195)</f>
        <v>0</v>
      </c>
    </row>
    <row r="135" s="2" customFormat="1" ht="16.5" customHeight="1">
      <c r="A135" s="39"/>
      <c r="B135" s="40"/>
      <c r="C135" s="201" t="s">
        <v>198</v>
      </c>
      <c r="D135" s="201" t="s">
        <v>117</v>
      </c>
      <c r="E135" s="202" t="s">
        <v>199</v>
      </c>
      <c r="F135" s="203" t="s">
        <v>200</v>
      </c>
      <c r="G135" s="204" t="s">
        <v>146</v>
      </c>
      <c r="H135" s="205">
        <v>1</v>
      </c>
      <c r="I135" s="206"/>
      <c r="J135" s="207">
        <f>ROUND(I135*H135,2)</f>
        <v>0</v>
      </c>
      <c r="K135" s="203" t="s">
        <v>121</v>
      </c>
      <c r="L135" s="45"/>
      <c r="M135" s="208" t="s">
        <v>19</v>
      </c>
      <c r="N135" s="209" t="s">
        <v>42</v>
      </c>
      <c r="O135" s="85"/>
      <c r="P135" s="210">
        <f>O135*H135</f>
        <v>0</v>
      </c>
      <c r="Q135" s="210">
        <v>0.00050000000000000001</v>
      </c>
      <c r="R135" s="210">
        <f>Q135*H135</f>
        <v>0.00050000000000000001</v>
      </c>
      <c r="S135" s="210">
        <v>0</v>
      </c>
      <c r="T135" s="21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2" t="s">
        <v>201</v>
      </c>
      <c r="AT135" s="212" t="s">
        <v>117</v>
      </c>
      <c r="AU135" s="212" t="s">
        <v>81</v>
      </c>
      <c r="AY135" s="18" t="s">
        <v>114</v>
      </c>
      <c r="BE135" s="213">
        <f>IF(N135="základní",J135,0)</f>
        <v>0</v>
      </c>
      <c r="BF135" s="213">
        <f>IF(N135="snížená",J135,0)</f>
        <v>0</v>
      </c>
      <c r="BG135" s="213">
        <f>IF(N135="zákl. přenesená",J135,0)</f>
        <v>0</v>
      </c>
      <c r="BH135" s="213">
        <f>IF(N135="sníž. přenesená",J135,0)</f>
        <v>0</v>
      </c>
      <c r="BI135" s="213">
        <f>IF(N135="nulová",J135,0)</f>
        <v>0</v>
      </c>
      <c r="BJ135" s="18" t="s">
        <v>79</v>
      </c>
      <c r="BK135" s="213">
        <f>ROUND(I135*H135,2)</f>
        <v>0</v>
      </c>
      <c r="BL135" s="18" t="s">
        <v>201</v>
      </c>
      <c r="BM135" s="212" t="s">
        <v>202</v>
      </c>
    </row>
    <row r="136" s="2" customFormat="1">
      <c r="A136" s="39"/>
      <c r="B136" s="40"/>
      <c r="C136" s="41"/>
      <c r="D136" s="214" t="s">
        <v>124</v>
      </c>
      <c r="E136" s="41"/>
      <c r="F136" s="215" t="s">
        <v>203</v>
      </c>
      <c r="G136" s="41"/>
      <c r="H136" s="41"/>
      <c r="I136" s="216"/>
      <c r="J136" s="41"/>
      <c r="K136" s="41"/>
      <c r="L136" s="45"/>
      <c r="M136" s="217"/>
      <c r="N136" s="218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124</v>
      </c>
      <c r="AU136" s="18" t="s">
        <v>81</v>
      </c>
    </row>
    <row r="137" s="2" customFormat="1">
      <c r="A137" s="39"/>
      <c r="B137" s="40"/>
      <c r="C137" s="41"/>
      <c r="D137" s="219" t="s">
        <v>126</v>
      </c>
      <c r="E137" s="41"/>
      <c r="F137" s="220" t="s">
        <v>204</v>
      </c>
      <c r="G137" s="41"/>
      <c r="H137" s="41"/>
      <c r="I137" s="216"/>
      <c r="J137" s="41"/>
      <c r="K137" s="41"/>
      <c r="L137" s="45"/>
      <c r="M137" s="217"/>
      <c r="N137" s="218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126</v>
      </c>
      <c r="AU137" s="18" t="s">
        <v>81</v>
      </c>
    </row>
    <row r="138" s="13" customFormat="1">
      <c r="A138" s="13"/>
      <c r="B138" s="221"/>
      <c r="C138" s="222"/>
      <c r="D138" s="214" t="s">
        <v>128</v>
      </c>
      <c r="E138" s="223" t="s">
        <v>19</v>
      </c>
      <c r="F138" s="224" t="s">
        <v>205</v>
      </c>
      <c r="G138" s="222"/>
      <c r="H138" s="225">
        <v>1</v>
      </c>
      <c r="I138" s="226"/>
      <c r="J138" s="222"/>
      <c r="K138" s="222"/>
      <c r="L138" s="227"/>
      <c r="M138" s="228"/>
      <c r="N138" s="229"/>
      <c r="O138" s="229"/>
      <c r="P138" s="229"/>
      <c r="Q138" s="229"/>
      <c r="R138" s="229"/>
      <c r="S138" s="229"/>
      <c r="T138" s="23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1" t="s">
        <v>128</v>
      </c>
      <c r="AU138" s="231" t="s">
        <v>81</v>
      </c>
      <c r="AV138" s="13" t="s">
        <v>81</v>
      </c>
      <c r="AW138" s="13" t="s">
        <v>32</v>
      </c>
      <c r="AX138" s="13" t="s">
        <v>79</v>
      </c>
      <c r="AY138" s="231" t="s">
        <v>114</v>
      </c>
    </row>
    <row r="139" s="2" customFormat="1" ht="16.5" customHeight="1">
      <c r="A139" s="39"/>
      <c r="B139" s="40"/>
      <c r="C139" s="201" t="s">
        <v>8</v>
      </c>
      <c r="D139" s="201" t="s">
        <v>117</v>
      </c>
      <c r="E139" s="202" t="s">
        <v>206</v>
      </c>
      <c r="F139" s="203" t="s">
        <v>207</v>
      </c>
      <c r="G139" s="204" t="s">
        <v>146</v>
      </c>
      <c r="H139" s="205">
        <v>2</v>
      </c>
      <c r="I139" s="206"/>
      <c r="J139" s="207">
        <f>ROUND(I139*H139,2)</f>
        <v>0</v>
      </c>
      <c r="K139" s="203" t="s">
        <v>121</v>
      </c>
      <c r="L139" s="45"/>
      <c r="M139" s="208" t="s">
        <v>19</v>
      </c>
      <c r="N139" s="209" t="s">
        <v>42</v>
      </c>
      <c r="O139" s="85"/>
      <c r="P139" s="210">
        <f>O139*H139</f>
        <v>0</v>
      </c>
      <c r="Q139" s="210">
        <v>0.00089999999999999998</v>
      </c>
      <c r="R139" s="210">
        <f>Q139*H139</f>
        <v>0.0018</v>
      </c>
      <c r="S139" s="210">
        <v>0</v>
      </c>
      <c r="T139" s="21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2" t="s">
        <v>201</v>
      </c>
      <c r="AT139" s="212" t="s">
        <v>117</v>
      </c>
      <c r="AU139" s="212" t="s">
        <v>81</v>
      </c>
      <c r="AY139" s="18" t="s">
        <v>114</v>
      </c>
      <c r="BE139" s="213">
        <f>IF(N139="základní",J139,0)</f>
        <v>0</v>
      </c>
      <c r="BF139" s="213">
        <f>IF(N139="snížená",J139,0)</f>
        <v>0</v>
      </c>
      <c r="BG139" s="213">
        <f>IF(N139="zákl. přenesená",J139,0)</f>
        <v>0</v>
      </c>
      <c r="BH139" s="213">
        <f>IF(N139="sníž. přenesená",J139,0)</f>
        <v>0</v>
      </c>
      <c r="BI139" s="213">
        <f>IF(N139="nulová",J139,0)</f>
        <v>0</v>
      </c>
      <c r="BJ139" s="18" t="s">
        <v>79</v>
      </c>
      <c r="BK139" s="213">
        <f>ROUND(I139*H139,2)</f>
        <v>0</v>
      </c>
      <c r="BL139" s="18" t="s">
        <v>201</v>
      </c>
      <c r="BM139" s="212" t="s">
        <v>208</v>
      </c>
    </row>
    <row r="140" s="2" customFormat="1">
      <c r="A140" s="39"/>
      <c r="B140" s="40"/>
      <c r="C140" s="41"/>
      <c r="D140" s="214" t="s">
        <v>124</v>
      </c>
      <c r="E140" s="41"/>
      <c r="F140" s="215" t="s">
        <v>209</v>
      </c>
      <c r="G140" s="41"/>
      <c r="H140" s="41"/>
      <c r="I140" s="216"/>
      <c r="J140" s="41"/>
      <c r="K140" s="41"/>
      <c r="L140" s="45"/>
      <c r="M140" s="217"/>
      <c r="N140" s="218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124</v>
      </c>
      <c r="AU140" s="18" t="s">
        <v>81</v>
      </c>
    </row>
    <row r="141" s="2" customFormat="1">
      <c r="A141" s="39"/>
      <c r="B141" s="40"/>
      <c r="C141" s="41"/>
      <c r="D141" s="219" t="s">
        <v>126</v>
      </c>
      <c r="E141" s="41"/>
      <c r="F141" s="220" t="s">
        <v>210</v>
      </c>
      <c r="G141" s="41"/>
      <c r="H141" s="41"/>
      <c r="I141" s="216"/>
      <c r="J141" s="41"/>
      <c r="K141" s="41"/>
      <c r="L141" s="45"/>
      <c r="M141" s="217"/>
      <c r="N141" s="218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126</v>
      </c>
      <c r="AU141" s="18" t="s">
        <v>81</v>
      </c>
    </row>
    <row r="142" s="13" customFormat="1">
      <c r="A142" s="13"/>
      <c r="B142" s="221"/>
      <c r="C142" s="222"/>
      <c r="D142" s="214" t="s">
        <v>128</v>
      </c>
      <c r="E142" s="223" t="s">
        <v>19</v>
      </c>
      <c r="F142" s="224" t="s">
        <v>211</v>
      </c>
      <c r="G142" s="222"/>
      <c r="H142" s="225">
        <v>2</v>
      </c>
      <c r="I142" s="226"/>
      <c r="J142" s="222"/>
      <c r="K142" s="222"/>
      <c r="L142" s="227"/>
      <c r="M142" s="228"/>
      <c r="N142" s="229"/>
      <c r="O142" s="229"/>
      <c r="P142" s="229"/>
      <c r="Q142" s="229"/>
      <c r="R142" s="229"/>
      <c r="S142" s="229"/>
      <c r="T142" s="23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1" t="s">
        <v>128</v>
      </c>
      <c r="AU142" s="231" t="s">
        <v>81</v>
      </c>
      <c r="AV142" s="13" t="s">
        <v>81</v>
      </c>
      <c r="AW142" s="13" t="s">
        <v>32</v>
      </c>
      <c r="AX142" s="13" t="s">
        <v>79</v>
      </c>
      <c r="AY142" s="231" t="s">
        <v>114</v>
      </c>
    </row>
    <row r="143" s="2" customFormat="1" ht="16.5" customHeight="1">
      <c r="A143" s="39"/>
      <c r="B143" s="40"/>
      <c r="C143" s="201" t="s">
        <v>212</v>
      </c>
      <c r="D143" s="201" t="s">
        <v>117</v>
      </c>
      <c r="E143" s="202" t="s">
        <v>213</v>
      </c>
      <c r="F143" s="203" t="s">
        <v>214</v>
      </c>
      <c r="G143" s="204" t="s">
        <v>146</v>
      </c>
      <c r="H143" s="205">
        <v>4</v>
      </c>
      <c r="I143" s="206"/>
      <c r="J143" s="207">
        <f>ROUND(I143*H143,2)</f>
        <v>0</v>
      </c>
      <c r="K143" s="203" t="s">
        <v>121</v>
      </c>
      <c r="L143" s="45"/>
      <c r="M143" s="208" t="s">
        <v>19</v>
      </c>
      <c r="N143" s="209" t="s">
        <v>42</v>
      </c>
      <c r="O143" s="85"/>
      <c r="P143" s="210">
        <f>O143*H143</f>
        <v>0</v>
      </c>
      <c r="Q143" s="210">
        <v>0.0017899999999999999</v>
      </c>
      <c r="R143" s="210">
        <f>Q143*H143</f>
        <v>0.0071599999999999997</v>
      </c>
      <c r="S143" s="210">
        <v>0</v>
      </c>
      <c r="T143" s="21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2" t="s">
        <v>201</v>
      </c>
      <c r="AT143" s="212" t="s">
        <v>117</v>
      </c>
      <c r="AU143" s="212" t="s">
        <v>81</v>
      </c>
      <c r="AY143" s="18" t="s">
        <v>114</v>
      </c>
      <c r="BE143" s="213">
        <f>IF(N143="základní",J143,0)</f>
        <v>0</v>
      </c>
      <c r="BF143" s="213">
        <f>IF(N143="snížená",J143,0)</f>
        <v>0</v>
      </c>
      <c r="BG143" s="213">
        <f>IF(N143="zákl. přenesená",J143,0)</f>
        <v>0</v>
      </c>
      <c r="BH143" s="213">
        <f>IF(N143="sníž. přenesená",J143,0)</f>
        <v>0</v>
      </c>
      <c r="BI143" s="213">
        <f>IF(N143="nulová",J143,0)</f>
        <v>0</v>
      </c>
      <c r="BJ143" s="18" t="s">
        <v>79</v>
      </c>
      <c r="BK143" s="213">
        <f>ROUND(I143*H143,2)</f>
        <v>0</v>
      </c>
      <c r="BL143" s="18" t="s">
        <v>201</v>
      </c>
      <c r="BM143" s="212" t="s">
        <v>215</v>
      </c>
    </row>
    <row r="144" s="2" customFormat="1">
      <c r="A144" s="39"/>
      <c r="B144" s="40"/>
      <c r="C144" s="41"/>
      <c r="D144" s="214" t="s">
        <v>124</v>
      </c>
      <c r="E144" s="41"/>
      <c r="F144" s="215" t="s">
        <v>216</v>
      </c>
      <c r="G144" s="41"/>
      <c r="H144" s="41"/>
      <c r="I144" s="216"/>
      <c r="J144" s="41"/>
      <c r="K144" s="41"/>
      <c r="L144" s="45"/>
      <c r="M144" s="217"/>
      <c r="N144" s="218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124</v>
      </c>
      <c r="AU144" s="18" t="s">
        <v>81</v>
      </c>
    </row>
    <row r="145" s="2" customFormat="1">
      <c r="A145" s="39"/>
      <c r="B145" s="40"/>
      <c r="C145" s="41"/>
      <c r="D145" s="219" t="s">
        <v>126</v>
      </c>
      <c r="E145" s="41"/>
      <c r="F145" s="220" t="s">
        <v>217</v>
      </c>
      <c r="G145" s="41"/>
      <c r="H145" s="41"/>
      <c r="I145" s="216"/>
      <c r="J145" s="41"/>
      <c r="K145" s="41"/>
      <c r="L145" s="45"/>
      <c r="M145" s="217"/>
      <c r="N145" s="218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126</v>
      </c>
      <c r="AU145" s="18" t="s">
        <v>81</v>
      </c>
    </row>
    <row r="146" s="13" customFormat="1">
      <c r="A146" s="13"/>
      <c r="B146" s="221"/>
      <c r="C146" s="222"/>
      <c r="D146" s="214" t="s">
        <v>128</v>
      </c>
      <c r="E146" s="223" t="s">
        <v>19</v>
      </c>
      <c r="F146" s="224" t="s">
        <v>218</v>
      </c>
      <c r="G146" s="222"/>
      <c r="H146" s="225">
        <v>4</v>
      </c>
      <c r="I146" s="226"/>
      <c r="J146" s="222"/>
      <c r="K146" s="222"/>
      <c r="L146" s="227"/>
      <c r="M146" s="228"/>
      <c r="N146" s="229"/>
      <c r="O146" s="229"/>
      <c r="P146" s="229"/>
      <c r="Q146" s="229"/>
      <c r="R146" s="229"/>
      <c r="S146" s="229"/>
      <c r="T146" s="23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1" t="s">
        <v>128</v>
      </c>
      <c r="AU146" s="231" t="s">
        <v>81</v>
      </c>
      <c r="AV146" s="13" t="s">
        <v>81</v>
      </c>
      <c r="AW146" s="13" t="s">
        <v>32</v>
      </c>
      <c r="AX146" s="13" t="s">
        <v>79</v>
      </c>
      <c r="AY146" s="231" t="s">
        <v>114</v>
      </c>
    </row>
    <row r="147" s="2" customFormat="1" ht="16.5" customHeight="1">
      <c r="A147" s="39"/>
      <c r="B147" s="40"/>
      <c r="C147" s="201" t="s">
        <v>219</v>
      </c>
      <c r="D147" s="201" t="s">
        <v>117</v>
      </c>
      <c r="E147" s="202" t="s">
        <v>220</v>
      </c>
      <c r="F147" s="203" t="s">
        <v>221</v>
      </c>
      <c r="G147" s="204" t="s">
        <v>146</v>
      </c>
      <c r="H147" s="205">
        <v>2</v>
      </c>
      <c r="I147" s="206"/>
      <c r="J147" s="207">
        <f>ROUND(I147*H147,2)</f>
        <v>0</v>
      </c>
      <c r="K147" s="203" t="s">
        <v>121</v>
      </c>
      <c r="L147" s="45"/>
      <c r="M147" s="208" t="s">
        <v>19</v>
      </c>
      <c r="N147" s="209" t="s">
        <v>42</v>
      </c>
      <c r="O147" s="85"/>
      <c r="P147" s="210">
        <f>O147*H147</f>
        <v>0</v>
      </c>
      <c r="Q147" s="210">
        <v>0.00052999999999999998</v>
      </c>
      <c r="R147" s="210">
        <f>Q147*H147</f>
        <v>0.00106</v>
      </c>
      <c r="S147" s="210">
        <v>0</v>
      </c>
      <c r="T147" s="21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2" t="s">
        <v>201</v>
      </c>
      <c r="AT147" s="212" t="s">
        <v>117</v>
      </c>
      <c r="AU147" s="212" t="s">
        <v>81</v>
      </c>
      <c r="AY147" s="18" t="s">
        <v>114</v>
      </c>
      <c r="BE147" s="213">
        <f>IF(N147="základní",J147,0)</f>
        <v>0</v>
      </c>
      <c r="BF147" s="213">
        <f>IF(N147="snížená",J147,0)</f>
        <v>0</v>
      </c>
      <c r="BG147" s="213">
        <f>IF(N147="zákl. přenesená",J147,0)</f>
        <v>0</v>
      </c>
      <c r="BH147" s="213">
        <f>IF(N147="sníž. přenesená",J147,0)</f>
        <v>0</v>
      </c>
      <c r="BI147" s="213">
        <f>IF(N147="nulová",J147,0)</f>
        <v>0</v>
      </c>
      <c r="BJ147" s="18" t="s">
        <v>79</v>
      </c>
      <c r="BK147" s="213">
        <f>ROUND(I147*H147,2)</f>
        <v>0</v>
      </c>
      <c r="BL147" s="18" t="s">
        <v>201</v>
      </c>
      <c r="BM147" s="212" t="s">
        <v>222</v>
      </c>
    </row>
    <row r="148" s="2" customFormat="1">
      <c r="A148" s="39"/>
      <c r="B148" s="40"/>
      <c r="C148" s="41"/>
      <c r="D148" s="214" t="s">
        <v>124</v>
      </c>
      <c r="E148" s="41"/>
      <c r="F148" s="215" t="s">
        <v>223</v>
      </c>
      <c r="G148" s="41"/>
      <c r="H148" s="41"/>
      <c r="I148" s="216"/>
      <c r="J148" s="41"/>
      <c r="K148" s="41"/>
      <c r="L148" s="45"/>
      <c r="M148" s="217"/>
      <c r="N148" s="218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124</v>
      </c>
      <c r="AU148" s="18" t="s">
        <v>81</v>
      </c>
    </row>
    <row r="149" s="2" customFormat="1">
      <c r="A149" s="39"/>
      <c r="B149" s="40"/>
      <c r="C149" s="41"/>
      <c r="D149" s="219" t="s">
        <v>126</v>
      </c>
      <c r="E149" s="41"/>
      <c r="F149" s="220" t="s">
        <v>224</v>
      </c>
      <c r="G149" s="41"/>
      <c r="H149" s="41"/>
      <c r="I149" s="216"/>
      <c r="J149" s="41"/>
      <c r="K149" s="41"/>
      <c r="L149" s="45"/>
      <c r="M149" s="217"/>
      <c r="N149" s="218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126</v>
      </c>
      <c r="AU149" s="18" t="s">
        <v>81</v>
      </c>
    </row>
    <row r="150" s="13" customFormat="1">
      <c r="A150" s="13"/>
      <c r="B150" s="221"/>
      <c r="C150" s="222"/>
      <c r="D150" s="214" t="s">
        <v>128</v>
      </c>
      <c r="E150" s="223" t="s">
        <v>19</v>
      </c>
      <c r="F150" s="224" t="s">
        <v>225</v>
      </c>
      <c r="G150" s="222"/>
      <c r="H150" s="225">
        <v>2</v>
      </c>
      <c r="I150" s="226"/>
      <c r="J150" s="222"/>
      <c r="K150" s="222"/>
      <c r="L150" s="227"/>
      <c r="M150" s="228"/>
      <c r="N150" s="229"/>
      <c r="O150" s="229"/>
      <c r="P150" s="229"/>
      <c r="Q150" s="229"/>
      <c r="R150" s="229"/>
      <c r="S150" s="229"/>
      <c r="T150" s="23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1" t="s">
        <v>128</v>
      </c>
      <c r="AU150" s="231" t="s">
        <v>81</v>
      </c>
      <c r="AV150" s="13" t="s">
        <v>81</v>
      </c>
      <c r="AW150" s="13" t="s">
        <v>32</v>
      </c>
      <c r="AX150" s="13" t="s">
        <v>79</v>
      </c>
      <c r="AY150" s="231" t="s">
        <v>114</v>
      </c>
    </row>
    <row r="151" s="2" customFormat="1" ht="16.5" customHeight="1">
      <c r="A151" s="39"/>
      <c r="B151" s="40"/>
      <c r="C151" s="201" t="s">
        <v>226</v>
      </c>
      <c r="D151" s="201" t="s">
        <v>117</v>
      </c>
      <c r="E151" s="202" t="s">
        <v>227</v>
      </c>
      <c r="F151" s="203" t="s">
        <v>228</v>
      </c>
      <c r="G151" s="204" t="s">
        <v>229</v>
      </c>
      <c r="H151" s="205">
        <v>23.5</v>
      </c>
      <c r="I151" s="206"/>
      <c r="J151" s="207">
        <f>ROUND(I151*H151,2)</f>
        <v>0</v>
      </c>
      <c r="K151" s="203" t="s">
        <v>121</v>
      </c>
      <c r="L151" s="45"/>
      <c r="M151" s="208" t="s">
        <v>19</v>
      </c>
      <c r="N151" s="209" t="s">
        <v>42</v>
      </c>
      <c r="O151" s="85"/>
      <c r="P151" s="210">
        <f>O151*H151</f>
        <v>0</v>
      </c>
      <c r="Q151" s="210">
        <v>0.00076000000000000004</v>
      </c>
      <c r="R151" s="210">
        <f>Q151*H151</f>
        <v>0.017860000000000001</v>
      </c>
      <c r="S151" s="210">
        <v>0</v>
      </c>
      <c r="T151" s="21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2" t="s">
        <v>201</v>
      </c>
      <c r="AT151" s="212" t="s">
        <v>117</v>
      </c>
      <c r="AU151" s="212" t="s">
        <v>81</v>
      </c>
      <c r="AY151" s="18" t="s">
        <v>114</v>
      </c>
      <c r="BE151" s="213">
        <f>IF(N151="základní",J151,0)</f>
        <v>0</v>
      </c>
      <c r="BF151" s="213">
        <f>IF(N151="snížená",J151,0)</f>
        <v>0</v>
      </c>
      <c r="BG151" s="213">
        <f>IF(N151="zákl. přenesená",J151,0)</f>
        <v>0</v>
      </c>
      <c r="BH151" s="213">
        <f>IF(N151="sníž. přenesená",J151,0)</f>
        <v>0</v>
      </c>
      <c r="BI151" s="213">
        <f>IF(N151="nulová",J151,0)</f>
        <v>0</v>
      </c>
      <c r="BJ151" s="18" t="s">
        <v>79</v>
      </c>
      <c r="BK151" s="213">
        <f>ROUND(I151*H151,2)</f>
        <v>0</v>
      </c>
      <c r="BL151" s="18" t="s">
        <v>201</v>
      </c>
      <c r="BM151" s="212" t="s">
        <v>230</v>
      </c>
    </row>
    <row r="152" s="2" customFormat="1">
      <c r="A152" s="39"/>
      <c r="B152" s="40"/>
      <c r="C152" s="41"/>
      <c r="D152" s="214" t="s">
        <v>124</v>
      </c>
      <c r="E152" s="41"/>
      <c r="F152" s="215" t="s">
        <v>231</v>
      </c>
      <c r="G152" s="41"/>
      <c r="H152" s="41"/>
      <c r="I152" s="216"/>
      <c r="J152" s="41"/>
      <c r="K152" s="41"/>
      <c r="L152" s="45"/>
      <c r="M152" s="217"/>
      <c r="N152" s="218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124</v>
      </c>
      <c r="AU152" s="18" t="s">
        <v>81</v>
      </c>
    </row>
    <row r="153" s="2" customFormat="1">
      <c r="A153" s="39"/>
      <c r="B153" s="40"/>
      <c r="C153" s="41"/>
      <c r="D153" s="219" t="s">
        <v>126</v>
      </c>
      <c r="E153" s="41"/>
      <c r="F153" s="220" t="s">
        <v>232</v>
      </c>
      <c r="G153" s="41"/>
      <c r="H153" s="41"/>
      <c r="I153" s="216"/>
      <c r="J153" s="41"/>
      <c r="K153" s="41"/>
      <c r="L153" s="45"/>
      <c r="M153" s="217"/>
      <c r="N153" s="218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126</v>
      </c>
      <c r="AU153" s="18" t="s">
        <v>81</v>
      </c>
    </row>
    <row r="154" s="2" customFormat="1" ht="16.5" customHeight="1">
      <c r="A154" s="39"/>
      <c r="B154" s="40"/>
      <c r="C154" s="201" t="s">
        <v>201</v>
      </c>
      <c r="D154" s="201" t="s">
        <v>117</v>
      </c>
      <c r="E154" s="202" t="s">
        <v>233</v>
      </c>
      <c r="F154" s="203" t="s">
        <v>234</v>
      </c>
      <c r="G154" s="204" t="s">
        <v>229</v>
      </c>
      <c r="H154" s="205">
        <v>3</v>
      </c>
      <c r="I154" s="206"/>
      <c r="J154" s="207">
        <f>ROUND(I154*H154,2)</f>
        <v>0</v>
      </c>
      <c r="K154" s="203" t="s">
        <v>121</v>
      </c>
      <c r="L154" s="45"/>
      <c r="M154" s="208" t="s">
        <v>19</v>
      </c>
      <c r="N154" s="209" t="s">
        <v>42</v>
      </c>
      <c r="O154" s="85"/>
      <c r="P154" s="210">
        <f>O154*H154</f>
        <v>0</v>
      </c>
      <c r="Q154" s="210">
        <v>0.00042999999999999999</v>
      </c>
      <c r="R154" s="210">
        <f>Q154*H154</f>
        <v>0.0012899999999999999</v>
      </c>
      <c r="S154" s="210">
        <v>0</v>
      </c>
      <c r="T154" s="21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2" t="s">
        <v>201</v>
      </c>
      <c r="AT154" s="212" t="s">
        <v>117</v>
      </c>
      <c r="AU154" s="212" t="s">
        <v>81</v>
      </c>
      <c r="AY154" s="18" t="s">
        <v>114</v>
      </c>
      <c r="BE154" s="213">
        <f>IF(N154="základní",J154,0)</f>
        <v>0</v>
      </c>
      <c r="BF154" s="213">
        <f>IF(N154="snížená",J154,0)</f>
        <v>0</v>
      </c>
      <c r="BG154" s="213">
        <f>IF(N154="zákl. přenesená",J154,0)</f>
        <v>0</v>
      </c>
      <c r="BH154" s="213">
        <f>IF(N154="sníž. přenesená",J154,0)</f>
        <v>0</v>
      </c>
      <c r="BI154" s="213">
        <f>IF(N154="nulová",J154,0)</f>
        <v>0</v>
      </c>
      <c r="BJ154" s="18" t="s">
        <v>79</v>
      </c>
      <c r="BK154" s="213">
        <f>ROUND(I154*H154,2)</f>
        <v>0</v>
      </c>
      <c r="BL154" s="18" t="s">
        <v>201</v>
      </c>
      <c r="BM154" s="212" t="s">
        <v>235</v>
      </c>
    </row>
    <row r="155" s="2" customFormat="1">
      <c r="A155" s="39"/>
      <c r="B155" s="40"/>
      <c r="C155" s="41"/>
      <c r="D155" s="214" t="s">
        <v>124</v>
      </c>
      <c r="E155" s="41"/>
      <c r="F155" s="215" t="s">
        <v>236</v>
      </c>
      <c r="G155" s="41"/>
      <c r="H155" s="41"/>
      <c r="I155" s="216"/>
      <c r="J155" s="41"/>
      <c r="K155" s="41"/>
      <c r="L155" s="45"/>
      <c r="M155" s="217"/>
      <c r="N155" s="218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124</v>
      </c>
      <c r="AU155" s="18" t="s">
        <v>81</v>
      </c>
    </row>
    <row r="156" s="2" customFormat="1">
      <c r="A156" s="39"/>
      <c r="B156" s="40"/>
      <c r="C156" s="41"/>
      <c r="D156" s="219" t="s">
        <v>126</v>
      </c>
      <c r="E156" s="41"/>
      <c r="F156" s="220" t="s">
        <v>237</v>
      </c>
      <c r="G156" s="41"/>
      <c r="H156" s="41"/>
      <c r="I156" s="216"/>
      <c r="J156" s="41"/>
      <c r="K156" s="41"/>
      <c r="L156" s="45"/>
      <c r="M156" s="217"/>
      <c r="N156" s="218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126</v>
      </c>
      <c r="AU156" s="18" t="s">
        <v>81</v>
      </c>
    </row>
    <row r="157" s="2" customFormat="1" ht="16.5" customHeight="1">
      <c r="A157" s="39"/>
      <c r="B157" s="40"/>
      <c r="C157" s="201" t="s">
        <v>238</v>
      </c>
      <c r="D157" s="201" t="s">
        <v>117</v>
      </c>
      <c r="E157" s="202" t="s">
        <v>239</v>
      </c>
      <c r="F157" s="203" t="s">
        <v>240</v>
      </c>
      <c r="G157" s="204" t="s">
        <v>229</v>
      </c>
      <c r="H157" s="205">
        <v>1</v>
      </c>
      <c r="I157" s="206"/>
      <c r="J157" s="207">
        <f>ROUND(I157*H157,2)</f>
        <v>0</v>
      </c>
      <c r="K157" s="203" t="s">
        <v>121</v>
      </c>
      <c r="L157" s="45"/>
      <c r="M157" s="208" t="s">
        <v>19</v>
      </c>
      <c r="N157" s="209" t="s">
        <v>42</v>
      </c>
      <c r="O157" s="85"/>
      <c r="P157" s="210">
        <f>O157*H157</f>
        <v>0</v>
      </c>
      <c r="Q157" s="210">
        <v>0.00050000000000000001</v>
      </c>
      <c r="R157" s="210">
        <f>Q157*H157</f>
        <v>0.00050000000000000001</v>
      </c>
      <c r="S157" s="210">
        <v>0</v>
      </c>
      <c r="T157" s="21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2" t="s">
        <v>201</v>
      </c>
      <c r="AT157" s="212" t="s">
        <v>117</v>
      </c>
      <c r="AU157" s="212" t="s">
        <v>81</v>
      </c>
      <c r="AY157" s="18" t="s">
        <v>114</v>
      </c>
      <c r="BE157" s="213">
        <f>IF(N157="základní",J157,0)</f>
        <v>0</v>
      </c>
      <c r="BF157" s="213">
        <f>IF(N157="snížená",J157,0)</f>
        <v>0</v>
      </c>
      <c r="BG157" s="213">
        <f>IF(N157="zákl. přenesená",J157,0)</f>
        <v>0</v>
      </c>
      <c r="BH157" s="213">
        <f>IF(N157="sníž. přenesená",J157,0)</f>
        <v>0</v>
      </c>
      <c r="BI157" s="213">
        <f>IF(N157="nulová",J157,0)</f>
        <v>0</v>
      </c>
      <c r="BJ157" s="18" t="s">
        <v>79</v>
      </c>
      <c r="BK157" s="213">
        <f>ROUND(I157*H157,2)</f>
        <v>0</v>
      </c>
      <c r="BL157" s="18" t="s">
        <v>201</v>
      </c>
      <c r="BM157" s="212" t="s">
        <v>241</v>
      </c>
    </row>
    <row r="158" s="2" customFormat="1">
      <c r="A158" s="39"/>
      <c r="B158" s="40"/>
      <c r="C158" s="41"/>
      <c r="D158" s="214" t="s">
        <v>124</v>
      </c>
      <c r="E158" s="41"/>
      <c r="F158" s="215" t="s">
        <v>242</v>
      </c>
      <c r="G158" s="41"/>
      <c r="H158" s="41"/>
      <c r="I158" s="216"/>
      <c r="J158" s="41"/>
      <c r="K158" s="41"/>
      <c r="L158" s="45"/>
      <c r="M158" s="217"/>
      <c r="N158" s="218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124</v>
      </c>
      <c r="AU158" s="18" t="s">
        <v>81</v>
      </c>
    </row>
    <row r="159" s="2" customFormat="1">
      <c r="A159" s="39"/>
      <c r="B159" s="40"/>
      <c r="C159" s="41"/>
      <c r="D159" s="219" t="s">
        <v>126</v>
      </c>
      <c r="E159" s="41"/>
      <c r="F159" s="220" t="s">
        <v>243</v>
      </c>
      <c r="G159" s="41"/>
      <c r="H159" s="41"/>
      <c r="I159" s="216"/>
      <c r="J159" s="41"/>
      <c r="K159" s="41"/>
      <c r="L159" s="45"/>
      <c r="M159" s="217"/>
      <c r="N159" s="218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126</v>
      </c>
      <c r="AU159" s="18" t="s">
        <v>81</v>
      </c>
    </row>
    <row r="160" s="2" customFormat="1" ht="16.5" customHeight="1">
      <c r="A160" s="39"/>
      <c r="B160" s="40"/>
      <c r="C160" s="201" t="s">
        <v>244</v>
      </c>
      <c r="D160" s="201" t="s">
        <v>117</v>
      </c>
      <c r="E160" s="202" t="s">
        <v>245</v>
      </c>
      <c r="F160" s="203" t="s">
        <v>246</v>
      </c>
      <c r="G160" s="204" t="s">
        <v>229</v>
      </c>
      <c r="H160" s="205">
        <v>1</v>
      </c>
      <c r="I160" s="206"/>
      <c r="J160" s="207">
        <f>ROUND(I160*H160,2)</f>
        <v>0</v>
      </c>
      <c r="K160" s="203" t="s">
        <v>121</v>
      </c>
      <c r="L160" s="45"/>
      <c r="M160" s="208" t="s">
        <v>19</v>
      </c>
      <c r="N160" s="209" t="s">
        <v>42</v>
      </c>
      <c r="O160" s="85"/>
      <c r="P160" s="210">
        <f>O160*H160</f>
        <v>0</v>
      </c>
      <c r="Q160" s="210">
        <v>0.00076000000000000004</v>
      </c>
      <c r="R160" s="210">
        <f>Q160*H160</f>
        <v>0.00076000000000000004</v>
      </c>
      <c r="S160" s="210">
        <v>0</v>
      </c>
      <c r="T160" s="21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2" t="s">
        <v>201</v>
      </c>
      <c r="AT160" s="212" t="s">
        <v>117</v>
      </c>
      <c r="AU160" s="212" t="s">
        <v>81</v>
      </c>
      <c r="AY160" s="18" t="s">
        <v>114</v>
      </c>
      <c r="BE160" s="213">
        <f>IF(N160="základní",J160,0)</f>
        <v>0</v>
      </c>
      <c r="BF160" s="213">
        <f>IF(N160="snížená",J160,0)</f>
        <v>0</v>
      </c>
      <c r="BG160" s="213">
        <f>IF(N160="zákl. přenesená",J160,0)</f>
        <v>0</v>
      </c>
      <c r="BH160" s="213">
        <f>IF(N160="sníž. přenesená",J160,0)</f>
        <v>0</v>
      </c>
      <c r="BI160" s="213">
        <f>IF(N160="nulová",J160,0)</f>
        <v>0</v>
      </c>
      <c r="BJ160" s="18" t="s">
        <v>79</v>
      </c>
      <c r="BK160" s="213">
        <f>ROUND(I160*H160,2)</f>
        <v>0</v>
      </c>
      <c r="BL160" s="18" t="s">
        <v>201</v>
      </c>
      <c r="BM160" s="212" t="s">
        <v>247</v>
      </c>
    </row>
    <row r="161" s="2" customFormat="1">
      <c r="A161" s="39"/>
      <c r="B161" s="40"/>
      <c r="C161" s="41"/>
      <c r="D161" s="214" t="s">
        <v>124</v>
      </c>
      <c r="E161" s="41"/>
      <c r="F161" s="215" t="s">
        <v>248</v>
      </c>
      <c r="G161" s="41"/>
      <c r="H161" s="41"/>
      <c r="I161" s="216"/>
      <c r="J161" s="41"/>
      <c r="K161" s="41"/>
      <c r="L161" s="45"/>
      <c r="M161" s="217"/>
      <c r="N161" s="218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124</v>
      </c>
      <c r="AU161" s="18" t="s">
        <v>81</v>
      </c>
    </row>
    <row r="162" s="2" customFormat="1">
      <c r="A162" s="39"/>
      <c r="B162" s="40"/>
      <c r="C162" s="41"/>
      <c r="D162" s="219" t="s">
        <v>126</v>
      </c>
      <c r="E162" s="41"/>
      <c r="F162" s="220" t="s">
        <v>249</v>
      </c>
      <c r="G162" s="41"/>
      <c r="H162" s="41"/>
      <c r="I162" s="216"/>
      <c r="J162" s="41"/>
      <c r="K162" s="41"/>
      <c r="L162" s="45"/>
      <c r="M162" s="217"/>
      <c r="N162" s="218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126</v>
      </c>
      <c r="AU162" s="18" t="s">
        <v>81</v>
      </c>
    </row>
    <row r="163" s="2" customFormat="1" ht="16.5" customHeight="1">
      <c r="A163" s="39"/>
      <c r="B163" s="40"/>
      <c r="C163" s="243" t="s">
        <v>250</v>
      </c>
      <c r="D163" s="243" t="s">
        <v>251</v>
      </c>
      <c r="E163" s="244" t="s">
        <v>252</v>
      </c>
      <c r="F163" s="245" t="s">
        <v>253</v>
      </c>
      <c r="G163" s="246" t="s">
        <v>146</v>
      </c>
      <c r="H163" s="247">
        <v>10</v>
      </c>
      <c r="I163" s="248"/>
      <c r="J163" s="249">
        <f>ROUND(I163*H163,2)</f>
        <v>0</v>
      </c>
      <c r="K163" s="245" t="s">
        <v>121</v>
      </c>
      <c r="L163" s="250"/>
      <c r="M163" s="251" t="s">
        <v>19</v>
      </c>
      <c r="N163" s="252" t="s">
        <v>42</v>
      </c>
      <c r="O163" s="85"/>
      <c r="P163" s="210">
        <f>O163*H163</f>
        <v>0</v>
      </c>
      <c r="Q163" s="210">
        <v>5.0000000000000002E-05</v>
      </c>
      <c r="R163" s="210">
        <f>Q163*H163</f>
        <v>0.00050000000000000001</v>
      </c>
      <c r="S163" s="210">
        <v>0</v>
      </c>
      <c r="T163" s="21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2" t="s">
        <v>254</v>
      </c>
      <c r="AT163" s="212" t="s">
        <v>251</v>
      </c>
      <c r="AU163" s="212" t="s">
        <v>81</v>
      </c>
      <c r="AY163" s="18" t="s">
        <v>114</v>
      </c>
      <c r="BE163" s="213">
        <f>IF(N163="základní",J163,0)</f>
        <v>0</v>
      </c>
      <c r="BF163" s="213">
        <f>IF(N163="snížená",J163,0)</f>
        <v>0</v>
      </c>
      <c r="BG163" s="213">
        <f>IF(N163="zákl. přenesená",J163,0)</f>
        <v>0</v>
      </c>
      <c r="BH163" s="213">
        <f>IF(N163="sníž. přenesená",J163,0)</f>
        <v>0</v>
      </c>
      <c r="BI163" s="213">
        <f>IF(N163="nulová",J163,0)</f>
        <v>0</v>
      </c>
      <c r="BJ163" s="18" t="s">
        <v>79</v>
      </c>
      <c r="BK163" s="213">
        <f>ROUND(I163*H163,2)</f>
        <v>0</v>
      </c>
      <c r="BL163" s="18" t="s">
        <v>201</v>
      </c>
      <c r="BM163" s="212" t="s">
        <v>255</v>
      </c>
    </row>
    <row r="164" s="2" customFormat="1">
      <c r="A164" s="39"/>
      <c r="B164" s="40"/>
      <c r="C164" s="41"/>
      <c r="D164" s="214" t="s">
        <v>124</v>
      </c>
      <c r="E164" s="41"/>
      <c r="F164" s="215" t="s">
        <v>253</v>
      </c>
      <c r="G164" s="41"/>
      <c r="H164" s="41"/>
      <c r="I164" s="216"/>
      <c r="J164" s="41"/>
      <c r="K164" s="41"/>
      <c r="L164" s="45"/>
      <c r="M164" s="217"/>
      <c r="N164" s="218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124</v>
      </c>
      <c r="AU164" s="18" t="s">
        <v>81</v>
      </c>
    </row>
    <row r="165" s="2" customFormat="1">
      <c r="A165" s="39"/>
      <c r="B165" s="40"/>
      <c r="C165" s="41"/>
      <c r="D165" s="214" t="s">
        <v>256</v>
      </c>
      <c r="E165" s="41"/>
      <c r="F165" s="253" t="s">
        <v>257</v>
      </c>
      <c r="G165" s="41"/>
      <c r="H165" s="41"/>
      <c r="I165" s="216"/>
      <c r="J165" s="41"/>
      <c r="K165" s="41"/>
      <c r="L165" s="45"/>
      <c r="M165" s="217"/>
      <c r="N165" s="218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256</v>
      </c>
      <c r="AU165" s="18" t="s">
        <v>81</v>
      </c>
    </row>
    <row r="166" s="2" customFormat="1" ht="16.5" customHeight="1">
      <c r="A166" s="39"/>
      <c r="B166" s="40"/>
      <c r="C166" s="243" t="s">
        <v>258</v>
      </c>
      <c r="D166" s="243" t="s">
        <v>251</v>
      </c>
      <c r="E166" s="244" t="s">
        <v>259</v>
      </c>
      <c r="F166" s="245" t="s">
        <v>260</v>
      </c>
      <c r="G166" s="246" t="s">
        <v>146</v>
      </c>
      <c r="H166" s="247">
        <v>20</v>
      </c>
      <c r="I166" s="248"/>
      <c r="J166" s="249">
        <f>ROUND(I166*H166,2)</f>
        <v>0</v>
      </c>
      <c r="K166" s="245" t="s">
        <v>121</v>
      </c>
      <c r="L166" s="250"/>
      <c r="M166" s="251" t="s">
        <v>19</v>
      </c>
      <c r="N166" s="252" t="s">
        <v>42</v>
      </c>
      <c r="O166" s="85"/>
      <c r="P166" s="210">
        <f>O166*H166</f>
        <v>0</v>
      </c>
      <c r="Q166" s="210">
        <v>8.0000000000000007E-05</v>
      </c>
      <c r="R166" s="210">
        <f>Q166*H166</f>
        <v>0.0016000000000000001</v>
      </c>
      <c r="S166" s="210">
        <v>0</v>
      </c>
      <c r="T166" s="21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2" t="s">
        <v>254</v>
      </c>
      <c r="AT166" s="212" t="s">
        <v>251</v>
      </c>
      <c r="AU166" s="212" t="s">
        <v>81</v>
      </c>
      <c r="AY166" s="18" t="s">
        <v>114</v>
      </c>
      <c r="BE166" s="213">
        <f>IF(N166="základní",J166,0)</f>
        <v>0</v>
      </c>
      <c r="BF166" s="213">
        <f>IF(N166="snížená",J166,0)</f>
        <v>0</v>
      </c>
      <c r="BG166" s="213">
        <f>IF(N166="zákl. přenesená",J166,0)</f>
        <v>0</v>
      </c>
      <c r="BH166" s="213">
        <f>IF(N166="sníž. přenesená",J166,0)</f>
        <v>0</v>
      </c>
      <c r="BI166" s="213">
        <f>IF(N166="nulová",J166,0)</f>
        <v>0</v>
      </c>
      <c r="BJ166" s="18" t="s">
        <v>79</v>
      </c>
      <c r="BK166" s="213">
        <f>ROUND(I166*H166,2)</f>
        <v>0</v>
      </c>
      <c r="BL166" s="18" t="s">
        <v>201</v>
      </c>
      <c r="BM166" s="212" t="s">
        <v>261</v>
      </c>
    </row>
    <row r="167" s="2" customFormat="1">
      <c r="A167" s="39"/>
      <c r="B167" s="40"/>
      <c r="C167" s="41"/>
      <c r="D167" s="214" t="s">
        <v>124</v>
      </c>
      <c r="E167" s="41"/>
      <c r="F167" s="215" t="s">
        <v>260</v>
      </c>
      <c r="G167" s="41"/>
      <c r="H167" s="41"/>
      <c r="I167" s="216"/>
      <c r="J167" s="41"/>
      <c r="K167" s="41"/>
      <c r="L167" s="45"/>
      <c r="M167" s="217"/>
      <c r="N167" s="218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124</v>
      </c>
      <c r="AU167" s="18" t="s">
        <v>81</v>
      </c>
    </row>
    <row r="168" s="2" customFormat="1">
      <c r="A168" s="39"/>
      <c r="B168" s="40"/>
      <c r="C168" s="41"/>
      <c r="D168" s="214" t="s">
        <v>256</v>
      </c>
      <c r="E168" s="41"/>
      <c r="F168" s="253" t="s">
        <v>257</v>
      </c>
      <c r="G168" s="41"/>
      <c r="H168" s="41"/>
      <c r="I168" s="216"/>
      <c r="J168" s="41"/>
      <c r="K168" s="41"/>
      <c r="L168" s="45"/>
      <c r="M168" s="217"/>
      <c r="N168" s="218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256</v>
      </c>
      <c r="AU168" s="18" t="s">
        <v>81</v>
      </c>
    </row>
    <row r="169" s="2" customFormat="1" ht="24.15" customHeight="1">
      <c r="A169" s="39"/>
      <c r="B169" s="40"/>
      <c r="C169" s="201" t="s">
        <v>7</v>
      </c>
      <c r="D169" s="201" t="s">
        <v>117</v>
      </c>
      <c r="E169" s="202" t="s">
        <v>262</v>
      </c>
      <c r="F169" s="203" t="s">
        <v>263</v>
      </c>
      <c r="G169" s="204" t="s">
        <v>264</v>
      </c>
      <c r="H169" s="205">
        <v>10</v>
      </c>
      <c r="I169" s="206"/>
      <c r="J169" s="207">
        <f>ROUND(I169*H169,2)</f>
        <v>0</v>
      </c>
      <c r="K169" s="203" t="s">
        <v>19</v>
      </c>
      <c r="L169" s="45"/>
      <c r="M169" s="208" t="s">
        <v>19</v>
      </c>
      <c r="N169" s="209" t="s">
        <v>42</v>
      </c>
      <c r="O169" s="85"/>
      <c r="P169" s="210">
        <f>O169*H169</f>
        <v>0</v>
      </c>
      <c r="Q169" s="210">
        <v>0</v>
      </c>
      <c r="R169" s="210">
        <f>Q169*H169</f>
        <v>0</v>
      </c>
      <c r="S169" s="210">
        <v>0</v>
      </c>
      <c r="T169" s="21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2" t="s">
        <v>201</v>
      </c>
      <c r="AT169" s="212" t="s">
        <v>117</v>
      </c>
      <c r="AU169" s="212" t="s">
        <v>81</v>
      </c>
      <c r="AY169" s="18" t="s">
        <v>114</v>
      </c>
      <c r="BE169" s="213">
        <f>IF(N169="základní",J169,0)</f>
        <v>0</v>
      </c>
      <c r="BF169" s="213">
        <f>IF(N169="snížená",J169,0)</f>
        <v>0</v>
      </c>
      <c r="BG169" s="213">
        <f>IF(N169="zákl. přenesená",J169,0)</f>
        <v>0</v>
      </c>
      <c r="BH169" s="213">
        <f>IF(N169="sníž. přenesená",J169,0)</f>
        <v>0</v>
      </c>
      <c r="BI169" s="213">
        <f>IF(N169="nulová",J169,0)</f>
        <v>0</v>
      </c>
      <c r="BJ169" s="18" t="s">
        <v>79</v>
      </c>
      <c r="BK169" s="213">
        <f>ROUND(I169*H169,2)</f>
        <v>0</v>
      </c>
      <c r="BL169" s="18" t="s">
        <v>201</v>
      </c>
      <c r="BM169" s="212" t="s">
        <v>265</v>
      </c>
    </row>
    <row r="170" s="2" customFormat="1">
      <c r="A170" s="39"/>
      <c r="B170" s="40"/>
      <c r="C170" s="41"/>
      <c r="D170" s="214" t="s">
        <v>124</v>
      </c>
      <c r="E170" s="41"/>
      <c r="F170" s="215" t="s">
        <v>263</v>
      </c>
      <c r="G170" s="41"/>
      <c r="H170" s="41"/>
      <c r="I170" s="216"/>
      <c r="J170" s="41"/>
      <c r="K170" s="41"/>
      <c r="L170" s="45"/>
      <c r="M170" s="217"/>
      <c r="N170" s="218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124</v>
      </c>
      <c r="AU170" s="18" t="s">
        <v>81</v>
      </c>
    </row>
    <row r="171" s="2" customFormat="1" ht="24.15" customHeight="1">
      <c r="A171" s="39"/>
      <c r="B171" s="40"/>
      <c r="C171" s="201" t="s">
        <v>266</v>
      </c>
      <c r="D171" s="201" t="s">
        <v>117</v>
      </c>
      <c r="E171" s="202" t="s">
        <v>267</v>
      </c>
      <c r="F171" s="203" t="s">
        <v>268</v>
      </c>
      <c r="G171" s="204" t="s">
        <v>264</v>
      </c>
      <c r="H171" s="205">
        <v>1</v>
      </c>
      <c r="I171" s="206"/>
      <c r="J171" s="207">
        <f>ROUND(I171*H171,2)</f>
        <v>0</v>
      </c>
      <c r="K171" s="203" t="s">
        <v>19</v>
      </c>
      <c r="L171" s="45"/>
      <c r="M171" s="208" t="s">
        <v>19</v>
      </c>
      <c r="N171" s="209" t="s">
        <v>42</v>
      </c>
      <c r="O171" s="85"/>
      <c r="P171" s="210">
        <f>O171*H171</f>
        <v>0</v>
      </c>
      <c r="Q171" s="210">
        <v>0</v>
      </c>
      <c r="R171" s="210">
        <f>Q171*H171</f>
        <v>0</v>
      </c>
      <c r="S171" s="210">
        <v>0</v>
      </c>
      <c r="T171" s="21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2" t="s">
        <v>201</v>
      </c>
      <c r="AT171" s="212" t="s">
        <v>117</v>
      </c>
      <c r="AU171" s="212" t="s">
        <v>81</v>
      </c>
      <c r="AY171" s="18" t="s">
        <v>114</v>
      </c>
      <c r="BE171" s="213">
        <f>IF(N171="základní",J171,0)</f>
        <v>0</v>
      </c>
      <c r="BF171" s="213">
        <f>IF(N171="snížená",J171,0)</f>
        <v>0</v>
      </c>
      <c r="BG171" s="213">
        <f>IF(N171="zákl. přenesená",J171,0)</f>
        <v>0</v>
      </c>
      <c r="BH171" s="213">
        <f>IF(N171="sníž. přenesená",J171,0)</f>
        <v>0</v>
      </c>
      <c r="BI171" s="213">
        <f>IF(N171="nulová",J171,0)</f>
        <v>0</v>
      </c>
      <c r="BJ171" s="18" t="s">
        <v>79</v>
      </c>
      <c r="BK171" s="213">
        <f>ROUND(I171*H171,2)</f>
        <v>0</v>
      </c>
      <c r="BL171" s="18" t="s">
        <v>201</v>
      </c>
      <c r="BM171" s="212" t="s">
        <v>269</v>
      </c>
    </row>
    <row r="172" s="2" customFormat="1">
      <c r="A172" s="39"/>
      <c r="B172" s="40"/>
      <c r="C172" s="41"/>
      <c r="D172" s="214" t="s">
        <v>124</v>
      </c>
      <c r="E172" s="41"/>
      <c r="F172" s="215" t="s">
        <v>268</v>
      </c>
      <c r="G172" s="41"/>
      <c r="H172" s="41"/>
      <c r="I172" s="216"/>
      <c r="J172" s="41"/>
      <c r="K172" s="41"/>
      <c r="L172" s="45"/>
      <c r="M172" s="217"/>
      <c r="N172" s="218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124</v>
      </c>
      <c r="AU172" s="18" t="s">
        <v>81</v>
      </c>
    </row>
    <row r="173" s="2" customFormat="1">
      <c r="A173" s="39"/>
      <c r="B173" s="40"/>
      <c r="C173" s="41"/>
      <c r="D173" s="214" t="s">
        <v>256</v>
      </c>
      <c r="E173" s="41"/>
      <c r="F173" s="253" t="s">
        <v>270</v>
      </c>
      <c r="G173" s="41"/>
      <c r="H173" s="41"/>
      <c r="I173" s="216"/>
      <c r="J173" s="41"/>
      <c r="K173" s="41"/>
      <c r="L173" s="45"/>
      <c r="M173" s="217"/>
      <c r="N173" s="218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256</v>
      </c>
      <c r="AU173" s="18" t="s">
        <v>81</v>
      </c>
    </row>
    <row r="174" s="2" customFormat="1" ht="21.75" customHeight="1">
      <c r="A174" s="39"/>
      <c r="B174" s="40"/>
      <c r="C174" s="201" t="s">
        <v>271</v>
      </c>
      <c r="D174" s="201" t="s">
        <v>117</v>
      </c>
      <c r="E174" s="202" t="s">
        <v>272</v>
      </c>
      <c r="F174" s="203" t="s">
        <v>273</v>
      </c>
      <c r="G174" s="204" t="s">
        <v>264</v>
      </c>
      <c r="H174" s="205">
        <v>18</v>
      </c>
      <c r="I174" s="206"/>
      <c r="J174" s="207">
        <f>ROUND(I174*H174,2)</f>
        <v>0</v>
      </c>
      <c r="K174" s="203" t="s">
        <v>19</v>
      </c>
      <c r="L174" s="45"/>
      <c r="M174" s="208" t="s">
        <v>19</v>
      </c>
      <c r="N174" s="209" t="s">
        <v>42</v>
      </c>
      <c r="O174" s="85"/>
      <c r="P174" s="210">
        <f>O174*H174</f>
        <v>0</v>
      </c>
      <c r="Q174" s="210">
        <v>0</v>
      </c>
      <c r="R174" s="210">
        <f>Q174*H174</f>
        <v>0</v>
      </c>
      <c r="S174" s="210">
        <v>0</v>
      </c>
      <c r="T174" s="21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2" t="s">
        <v>201</v>
      </c>
      <c r="AT174" s="212" t="s">
        <v>117</v>
      </c>
      <c r="AU174" s="212" t="s">
        <v>81</v>
      </c>
      <c r="AY174" s="18" t="s">
        <v>114</v>
      </c>
      <c r="BE174" s="213">
        <f>IF(N174="základní",J174,0)</f>
        <v>0</v>
      </c>
      <c r="BF174" s="213">
        <f>IF(N174="snížená",J174,0)</f>
        <v>0</v>
      </c>
      <c r="BG174" s="213">
        <f>IF(N174="zákl. přenesená",J174,0)</f>
        <v>0</v>
      </c>
      <c r="BH174" s="213">
        <f>IF(N174="sníž. přenesená",J174,0)</f>
        <v>0</v>
      </c>
      <c r="BI174" s="213">
        <f>IF(N174="nulová",J174,0)</f>
        <v>0</v>
      </c>
      <c r="BJ174" s="18" t="s">
        <v>79</v>
      </c>
      <c r="BK174" s="213">
        <f>ROUND(I174*H174,2)</f>
        <v>0</v>
      </c>
      <c r="BL174" s="18" t="s">
        <v>201</v>
      </c>
      <c r="BM174" s="212" t="s">
        <v>274</v>
      </c>
    </row>
    <row r="175" s="2" customFormat="1">
      <c r="A175" s="39"/>
      <c r="B175" s="40"/>
      <c r="C175" s="41"/>
      <c r="D175" s="214" t="s">
        <v>124</v>
      </c>
      <c r="E175" s="41"/>
      <c r="F175" s="215" t="s">
        <v>273</v>
      </c>
      <c r="G175" s="41"/>
      <c r="H175" s="41"/>
      <c r="I175" s="216"/>
      <c r="J175" s="41"/>
      <c r="K175" s="41"/>
      <c r="L175" s="45"/>
      <c r="M175" s="217"/>
      <c r="N175" s="218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124</v>
      </c>
      <c r="AU175" s="18" t="s">
        <v>81</v>
      </c>
    </row>
    <row r="176" s="2" customFormat="1" ht="16.5" customHeight="1">
      <c r="A176" s="39"/>
      <c r="B176" s="40"/>
      <c r="C176" s="201" t="s">
        <v>275</v>
      </c>
      <c r="D176" s="201" t="s">
        <v>117</v>
      </c>
      <c r="E176" s="202" t="s">
        <v>276</v>
      </c>
      <c r="F176" s="203" t="s">
        <v>277</v>
      </c>
      <c r="G176" s="204" t="s">
        <v>229</v>
      </c>
      <c r="H176" s="205">
        <v>4</v>
      </c>
      <c r="I176" s="206"/>
      <c r="J176" s="207">
        <f>ROUND(I176*H176,2)</f>
        <v>0</v>
      </c>
      <c r="K176" s="203" t="s">
        <v>19</v>
      </c>
      <c r="L176" s="45"/>
      <c r="M176" s="208" t="s">
        <v>19</v>
      </c>
      <c r="N176" s="209" t="s">
        <v>42</v>
      </c>
      <c r="O176" s="85"/>
      <c r="P176" s="210">
        <f>O176*H176</f>
        <v>0</v>
      </c>
      <c r="Q176" s="210">
        <v>0</v>
      </c>
      <c r="R176" s="210">
        <f>Q176*H176</f>
        <v>0</v>
      </c>
      <c r="S176" s="210">
        <v>0</v>
      </c>
      <c r="T176" s="21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2" t="s">
        <v>201</v>
      </c>
      <c r="AT176" s="212" t="s">
        <v>117</v>
      </c>
      <c r="AU176" s="212" t="s">
        <v>81</v>
      </c>
      <c r="AY176" s="18" t="s">
        <v>114</v>
      </c>
      <c r="BE176" s="213">
        <f>IF(N176="základní",J176,0)</f>
        <v>0</v>
      </c>
      <c r="BF176" s="213">
        <f>IF(N176="snížená",J176,0)</f>
        <v>0</v>
      </c>
      <c r="BG176" s="213">
        <f>IF(N176="zákl. přenesená",J176,0)</f>
        <v>0</v>
      </c>
      <c r="BH176" s="213">
        <f>IF(N176="sníž. přenesená",J176,0)</f>
        <v>0</v>
      </c>
      <c r="BI176" s="213">
        <f>IF(N176="nulová",J176,0)</f>
        <v>0</v>
      </c>
      <c r="BJ176" s="18" t="s">
        <v>79</v>
      </c>
      <c r="BK176" s="213">
        <f>ROUND(I176*H176,2)</f>
        <v>0</v>
      </c>
      <c r="BL176" s="18" t="s">
        <v>201</v>
      </c>
      <c r="BM176" s="212" t="s">
        <v>278</v>
      </c>
    </row>
    <row r="177" s="2" customFormat="1">
      <c r="A177" s="39"/>
      <c r="B177" s="40"/>
      <c r="C177" s="41"/>
      <c r="D177" s="214" t="s">
        <v>124</v>
      </c>
      <c r="E177" s="41"/>
      <c r="F177" s="215" t="s">
        <v>277</v>
      </c>
      <c r="G177" s="41"/>
      <c r="H177" s="41"/>
      <c r="I177" s="216"/>
      <c r="J177" s="41"/>
      <c r="K177" s="41"/>
      <c r="L177" s="45"/>
      <c r="M177" s="217"/>
      <c r="N177" s="218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124</v>
      </c>
      <c r="AU177" s="18" t="s">
        <v>81</v>
      </c>
    </row>
    <row r="178" s="2" customFormat="1" ht="16.5" customHeight="1">
      <c r="A178" s="39"/>
      <c r="B178" s="40"/>
      <c r="C178" s="201" t="s">
        <v>279</v>
      </c>
      <c r="D178" s="201" t="s">
        <v>117</v>
      </c>
      <c r="E178" s="202" t="s">
        <v>280</v>
      </c>
      <c r="F178" s="203" t="s">
        <v>281</v>
      </c>
      <c r="G178" s="204" t="s">
        <v>229</v>
      </c>
      <c r="H178" s="205">
        <v>23.5</v>
      </c>
      <c r="I178" s="206"/>
      <c r="J178" s="207">
        <f>ROUND(I178*H178,2)</f>
        <v>0</v>
      </c>
      <c r="K178" s="203" t="s">
        <v>19</v>
      </c>
      <c r="L178" s="45"/>
      <c r="M178" s="208" t="s">
        <v>19</v>
      </c>
      <c r="N178" s="209" t="s">
        <v>42</v>
      </c>
      <c r="O178" s="85"/>
      <c r="P178" s="210">
        <f>O178*H178</f>
        <v>0</v>
      </c>
      <c r="Q178" s="210">
        <v>0</v>
      </c>
      <c r="R178" s="210">
        <f>Q178*H178</f>
        <v>0</v>
      </c>
      <c r="S178" s="210">
        <v>0</v>
      </c>
      <c r="T178" s="21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2" t="s">
        <v>201</v>
      </c>
      <c r="AT178" s="212" t="s">
        <v>117</v>
      </c>
      <c r="AU178" s="212" t="s">
        <v>81</v>
      </c>
      <c r="AY178" s="18" t="s">
        <v>114</v>
      </c>
      <c r="BE178" s="213">
        <f>IF(N178="základní",J178,0)</f>
        <v>0</v>
      </c>
      <c r="BF178" s="213">
        <f>IF(N178="snížená",J178,0)</f>
        <v>0</v>
      </c>
      <c r="BG178" s="213">
        <f>IF(N178="zákl. přenesená",J178,0)</f>
        <v>0</v>
      </c>
      <c r="BH178" s="213">
        <f>IF(N178="sníž. přenesená",J178,0)</f>
        <v>0</v>
      </c>
      <c r="BI178" s="213">
        <f>IF(N178="nulová",J178,0)</f>
        <v>0</v>
      </c>
      <c r="BJ178" s="18" t="s">
        <v>79</v>
      </c>
      <c r="BK178" s="213">
        <f>ROUND(I178*H178,2)</f>
        <v>0</v>
      </c>
      <c r="BL178" s="18" t="s">
        <v>201</v>
      </c>
      <c r="BM178" s="212" t="s">
        <v>282</v>
      </c>
    </row>
    <row r="179" s="2" customFormat="1">
      <c r="A179" s="39"/>
      <c r="B179" s="40"/>
      <c r="C179" s="41"/>
      <c r="D179" s="214" t="s">
        <v>124</v>
      </c>
      <c r="E179" s="41"/>
      <c r="F179" s="215" t="s">
        <v>281</v>
      </c>
      <c r="G179" s="41"/>
      <c r="H179" s="41"/>
      <c r="I179" s="216"/>
      <c r="J179" s="41"/>
      <c r="K179" s="41"/>
      <c r="L179" s="45"/>
      <c r="M179" s="217"/>
      <c r="N179" s="218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124</v>
      </c>
      <c r="AU179" s="18" t="s">
        <v>81</v>
      </c>
    </row>
    <row r="180" s="2" customFormat="1" ht="16.5" customHeight="1">
      <c r="A180" s="39"/>
      <c r="B180" s="40"/>
      <c r="C180" s="201" t="s">
        <v>283</v>
      </c>
      <c r="D180" s="201" t="s">
        <v>117</v>
      </c>
      <c r="E180" s="202" t="s">
        <v>284</v>
      </c>
      <c r="F180" s="203" t="s">
        <v>285</v>
      </c>
      <c r="G180" s="204" t="s">
        <v>229</v>
      </c>
      <c r="H180" s="205">
        <v>27.5</v>
      </c>
      <c r="I180" s="206"/>
      <c r="J180" s="207">
        <f>ROUND(I180*H180,2)</f>
        <v>0</v>
      </c>
      <c r="K180" s="203" t="s">
        <v>121</v>
      </c>
      <c r="L180" s="45"/>
      <c r="M180" s="208" t="s">
        <v>19</v>
      </c>
      <c r="N180" s="209" t="s">
        <v>42</v>
      </c>
      <c r="O180" s="85"/>
      <c r="P180" s="210">
        <f>O180*H180</f>
        <v>0</v>
      </c>
      <c r="Q180" s="210">
        <v>0</v>
      </c>
      <c r="R180" s="210">
        <f>Q180*H180</f>
        <v>0</v>
      </c>
      <c r="S180" s="210">
        <v>0</v>
      </c>
      <c r="T180" s="21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2" t="s">
        <v>201</v>
      </c>
      <c r="AT180" s="212" t="s">
        <v>117</v>
      </c>
      <c r="AU180" s="212" t="s">
        <v>81</v>
      </c>
      <c r="AY180" s="18" t="s">
        <v>114</v>
      </c>
      <c r="BE180" s="213">
        <f>IF(N180="základní",J180,0)</f>
        <v>0</v>
      </c>
      <c r="BF180" s="213">
        <f>IF(N180="snížená",J180,0)</f>
        <v>0</v>
      </c>
      <c r="BG180" s="213">
        <f>IF(N180="zákl. přenesená",J180,0)</f>
        <v>0</v>
      </c>
      <c r="BH180" s="213">
        <f>IF(N180="sníž. přenesená",J180,0)</f>
        <v>0</v>
      </c>
      <c r="BI180" s="213">
        <f>IF(N180="nulová",J180,0)</f>
        <v>0</v>
      </c>
      <c r="BJ180" s="18" t="s">
        <v>79</v>
      </c>
      <c r="BK180" s="213">
        <f>ROUND(I180*H180,2)</f>
        <v>0</v>
      </c>
      <c r="BL180" s="18" t="s">
        <v>201</v>
      </c>
      <c r="BM180" s="212" t="s">
        <v>286</v>
      </c>
    </row>
    <row r="181" s="2" customFormat="1">
      <c r="A181" s="39"/>
      <c r="B181" s="40"/>
      <c r="C181" s="41"/>
      <c r="D181" s="214" t="s">
        <v>124</v>
      </c>
      <c r="E181" s="41"/>
      <c r="F181" s="215" t="s">
        <v>287</v>
      </c>
      <c r="G181" s="41"/>
      <c r="H181" s="41"/>
      <c r="I181" s="216"/>
      <c r="J181" s="41"/>
      <c r="K181" s="41"/>
      <c r="L181" s="45"/>
      <c r="M181" s="217"/>
      <c r="N181" s="218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124</v>
      </c>
      <c r="AU181" s="18" t="s">
        <v>81</v>
      </c>
    </row>
    <row r="182" s="2" customFormat="1">
      <c r="A182" s="39"/>
      <c r="B182" s="40"/>
      <c r="C182" s="41"/>
      <c r="D182" s="219" t="s">
        <v>126</v>
      </c>
      <c r="E182" s="41"/>
      <c r="F182" s="220" t="s">
        <v>288</v>
      </c>
      <c r="G182" s="41"/>
      <c r="H182" s="41"/>
      <c r="I182" s="216"/>
      <c r="J182" s="41"/>
      <c r="K182" s="41"/>
      <c r="L182" s="45"/>
      <c r="M182" s="217"/>
      <c r="N182" s="218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126</v>
      </c>
      <c r="AU182" s="18" t="s">
        <v>81</v>
      </c>
    </row>
    <row r="183" s="2" customFormat="1" ht="16.5" customHeight="1">
      <c r="A183" s="39"/>
      <c r="B183" s="40"/>
      <c r="C183" s="201" t="s">
        <v>289</v>
      </c>
      <c r="D183" s="201" t="s">
        <v>117</v>
      </c>
      <c r="E183" s="202" t="s">
        <v>290</v>
      </c>
      <c r="F183" s="203" t="s">
        <v>291</v>
      </c>
      <c r="G183" s="204" t="s">
        <v>146</v>
      </c>
      <c r="H183" s="205">
        <v>6</v>
      </c>
      <c r="I183" s="206"/>
      <c r="J183" s="207">
        <f>ROUND(I183*H183,2)</f>
        <v>0</v>
      </c>
      <c r="K183" s="203" t="s">
        <v>121</v>
      </c>
      <c r="L183" s="45"/>
      <c r="M183" s="208" t="s">
        <v>19</v>
      </c>
      <c r="N183" s="209" t="s">
        <v>42</v>
      </c>
      <c r="O183" s="85"/>
      <c r="P183" s="210">
        <f>O183*H183</f>
        <v>0</v>
      </c>
      <c r="Q183" s="210">
        <v>0</v>
      </c>
      <c r="R183" s="210">
        <f>Q183*H183</f>
        <v>0</v>
      </c>
      <c r="S183" s="210">
        <v>0</v>
      </c>
      <c r="T183" s="211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2" t="s">
        <v>201</v>
      </c>
      <c r="AT183" s="212" t="s">
        <v>117</v>
      </c>
      <c r="AU183" s="212" t="s">
        <v>81</v>
      </c>
      <c r="AY183" s="18" t="s">
        <v>114</v>
      </c>
      <c r="BE183" s="213">
        <f>IF(N183="základní",J183,0)</f>
        <v>0</v>
      </c>
      <c r="BF183" s="213">
        <f>IF(N183="snížená",J183,0)</f>
        <v>0</v>
      </c>
      <c r="BG183" s="213">
        <f>IF(N183="zákl. přenesená",J183,0)</f>
        <v>0</v>
      </c>
      <c r="BH183" s="213">
        <f>IF(N183="sníž. přenesená",J183,0)</f>
        <v>0</v>
      </c>
      <c r="BI183" s="213">
        <f>IF(N183="nulová",J183,0)</f>
        <v>0</v>
      </c>
      <c r="BJ183" s="18" t="s">
        <v>79</v>
      </c>
      <c r="BK183" s="213">
        <f>ROUND(I183*H183,2)</f>
        <v>0</v>
      </c>
      <c r="BL183" s="18" t="s">
        <v>201</v>
      </c>
      <c r="BM183" s="212" t="s">
        <v>292</v>
      </c>
    </row>
    <row r="184" s="2" customFormat="1">
      <c r="A184" s="39"/>
      <c r="B184" s="40"/>
      <c r="C184" s="41"/>
      <c r="D184" s="214" t="s">
        <v>124</v>
      </c>
      <c r="E184" s="41"/>
      <c r="F184" s="215" t="s">
        <v>293</v>
      </c>
      <c r="G184" s="41"/>
      <c r="H184" s="41"/>
      <c r="I184" s="216"/>
      <c r="J184" s="41"/>
      <c r="K184" s="41"/>
      <c r="L184" s="45"/>
      <c r="M184" s="217"/>
      <c r="N184" s="218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124</v>
      </c>
      <c r="AU184" s="18" t="s">
        <v>81</v>
      </c>
    </row>
    <row r="185" s="2" customFormat="1">
      <c r="A185" s="39"/>
      <c r="B185" s="40"/>
      <c r="C185" s="41"/>
      <c r="D185" s="219" t="s">
        <v>126</v>
      </c>
      <c r="E185" s="41"/>
      <c r="F185" s="220" t="s">
        <v>294</v>
      </c>
      <c r="G185" s="41"/>
      <c r="H185" s="41"/>
      <c r="I185" s="216"/>
      <c r="J185" s="41"/>
      <c r="K185" s="41"/>
      <c r="L185" s="45"/>
      <c r="M185" s="217"/>
      <c r="N185" s="218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126</v>
      </c>
      <c r="AU185" s="18" t="s">
        <v>81</v>
      </c>
    </row>
    <row r="186" s="2" customFormat="1">
      <c r="A186" s="39"/>
      <c r="B186" s="40"/>
      <c r="C186" s="41"/>
      <c r="D186" s="214" t="s">
        <v>256</v>
      </c>
      <c r="E186" s="41"/>
      <c r="F186" s="253" t="s">
        <v>295</v>
      </c>
      <c r="G186" s="41"/>
      <c r="H186" s="41"/>
      <c r="I186" s="216"/>
      <c r="J186" s="41"/>
      <c r="K186" s="41"/>
      <c r="L186" s="45"/>
      <c r="M186" s="217"/>
      <c r="N186" s="218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256</v>
      </c>
      <c r="AU186" s="18" t="s">
        <v>81</v>
      </c>
    </row>
    <row r="187" s="2" customFormat="1" ht="16.5" customHeight="1">
      <c r="A187" s="39"/>
      <c r="B187" s="40"/>
      <c r="C187" s="201" t="s">
        <v>296</v>
      </c>
      <c r="D187" s="201" t="s">
        <v>117</v>
      </c>
      <c r="E187" s="202" t="s">
        <v>297</v>
      </c>
      <c r="F187" s="203" t="s">
        <v>298</v>
      </c>
      <c r="G187" s="204" t="s">
        <v>229</v>
      </c>
      <c r="H187" s="205">
        <v>10</v>
      </c>
      <c r="I187" s="206"/>
      <c r="J187" s="207">
        <f>ROUND(I187*H187,2)</f>
        <v>0</v>
      </c>
      <c r="K187" s="203" t="s">
        <v>121</v>
      </c>
      <c r="L187" s="45"/>
      <c r="M187" s="208" t="s">
        <v>19</v>
      </c>
      <c r="N187" s="209" t="s">
        <v>42</v>
      </c>
      <c r="O187" s="85"/>
      <c r="P187" s="210">
        <f>O187*H187</f>
        <v>0</v>
      </c>
      <c r="Q187" s="210">
        <v>0</v>
      </c>
      <c r="R187" s="210">
        <f>Q187*H187</f>
        <v>0</v>
      </c>
      <c r="S187" s="210">
        <v>0</v>
      </c>
      <c r="T187" s="211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2" t="s">
        <v>201</v>
      </c>
      <c r="AT187" s="212" t="s">
        <v>117</v>
      </c>
      <c r="AU187" s="212" t="s">
        <v>81</v>
      </c>
      <c r="AY187" s="18" t="s">
        <v>114</v>
      </c>
      <c r="BE187" s="213">
        <f>IF(N187="základní",J187,0)</f>
        <v>0</v>
      </c>
      <c r="BF187" s="213">
        <f>IF(N187="snížená",J187,0)</f>
        <v>0</v>
      </c>
      <c r="BG187" s="213">
        <f>IF(N187="zákl. přenesená",J187,0)</f>
        <v>0</v>
      </c>
      <c r="BH187" s="213">
        <f>IF(N187="sníž. přenesená",J187,0)</f>
        <v>0</v>
      </c>
      <c r="BI187" s="213">
        <f>IF(N187="nulová",J187,0)</f>
        <v>0</v>
      </c>
      <c r="BJ187" s="18" t="s">
        <v>79</v>
      </c>
      <c r="BK187" s="213">
        <f>ROUND(I187*H187,2)</f>
        <v>0</v>
      </c>
      <c r="BL187" s="18" t="s">
        <v>201</v>
      </c>
      <c r="BM187" s="212" t="s">
        <v>299</v>
      </c>
    </row>
    <row r="188" s="2" customFormat="1">
      <c r="A188" s="39"/>
      <c r="B188" s="40"/>
      <c r="C188" s="41"/>
      <c r="D188" s="214" t="s">
        <v>124</v>
      </c>
      <c r="E188" s="41"/>
      <c r="F188" s="215" t="s">
        <v>300</v>
      </c>
      <c r="G188" s="41"/>
      <c r="H188" s="41"/>
      <c r="I188" s="216"/>
      <c r="J188" s="41"/>
      <c r="K188" s="41"/>
      <c r="L188" s="45"/>
      <c r="M188" s="217"/>
      <c r="N188" s="218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124</v>
      </c>
      <c r="AU188" s="18" t="s">
        <v>81</v>
      </c>
    </row>
    <row r="189" s="2" customFormat="1">
      <c r="A189" s="39"/>
      <c r="B189" s="40"/>
      <c r="C189" s="41"/>
      <c r="D189" s="219" t="s">
        <v>126</v>
      </c>
      <c r="E189" s="41"/>
      <c r="F189" s="220" t="s">
        <v>301</v>
      </c>
      <c r="G189" s="41"/>
      <c r="H189" s="41"/>
      <c r="I189" s="216"/>
      <c r="J189" s="41"/>
      <c r="K189" s="41"/>
      <c r="L189" s="45"/>
      <c r="M189" s="217"/>
      <c r="N189" s="218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126</v>
      </c>
      <c r="AU189" s="18" t="s">
        <v>81</v>
      </c>
    </row>
    <row r="190" s="2" customFormat="1">
      <c r="A190" s="39"/>
      <c r="B190" s="40"/>
      <c r="C190" s="41"/>
      <c r="D190" s="214" t="s">
        <v>256</v>
      </c>
      <c r="E190" s="41"/>
      <c r="F190" s="253" t="s">
        <v>302</v>
      </c>
      <c r="G190" s="41"/>
      <c r="H190" s="41"/>
      <c r="I190" s="216"/>
      <c r="J190" s="41"/>
      <c r="K190" s="41"/>
      <c r="L190" s="45"/>
      <c r="M190" s="217"/>
      <c r="N190" s="218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256</v>
      </c>
      <c r="AU190" s="18" t="s">
        <v>81</v>
      </c>
    </row>
    <row r="191" s="2" customFormat="1" ht="16.5" customHeight="1">
      <c r="A191" s="39"/>
      <c r="B191" s="40"/>
      <c r="C191" s="201" t="s">
        <v>303</v>
      </c>
      <c r="D191" s="201" t="s">
        <v>117</v>
      </c>
      <c r="E191" s="202" t="s">
        <v>304</v>
      </c>
      <c r="F191" s="203" t="s">
        <v>305</v>
      </c>
      <c r="G191" s="204" t="s">
        <v>306</v>
      </c>
      <c r="H191" s="205">
        <v>25</v>
      </c>
      <c r="I191" s="206"/>
      <c r="J191" s="207">
        <f>ROUND(I191*H191,2)</f>
        <v>0</v>
      </c>
      <c r="K191" s="203" t="s">
        <v>19</v>
      </c>
      <c r="L191" s="45"/>
      <c r="M191" s="208" t="s">
        <v>19</v>
      </c>
      <c r="N191" s="209" t="s">
        <v>42</v>
      </c>
      <c r="O191" s="85"/>
      <c r="P191" s="210">
        <f>O191*H191</f>
        <v>0</v>
      </c>
      <c r="Q191" s="210">
        <v>0</v>
      </c>
      <c r="R191" s="210">
        <f>Q191*H191</f>
        <v>0</v>
      </c>
      <c r="S191" s="210">
        <v>0</v>
      </c>
      <c r="T191" s="211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2" t="s">
        <v>201</v>
      </c>
      <c r="AT191" s="212" t="s">
        <v>117</v>
      </c>
      <c r="AU191" s="212" t="s">
        <v>81</v>
      </c>
      <c r="AY191" s="18" t="s">
        <v>114</v>
      </c>
      <c r="BE191" s="213">
        <f>IF(N191="základní",J191,0)</f>
        <v>0</v>
      </c>
      <c r="BF191" s="213">
        <f>IF(N191="snížená",J191,0)</f>
        <v>0</v>
      </c>
      <c r="BG191" s="213">
        <f>IF(N191="zákl. přenesená",J191,0)</f>
        <v>0</v>
      </c>
      <c r="BH191" s="213">
        <f>IF(N191="sníž. přenesená",J191,0)</f>
        <v>0</v>
      </c>
      <c r="BI191" s="213">
        <f>IF(N191="nulová",J191,0)</f>
        <v>0</v>
      </c>
      <c r="BJ191" s="18" t="s">
        <v>79</v>
      </c>
      <c r="BK191" s="213">
        <f>ROUND(I191*H191,2)</f>
        <v>0</v>
      </c>
      <c r="BL191" s="18" t="s">
        <v>201</v>
      </c>
      <c r="BM191" s="212" t="s">
        <v>307</v>
      </c>
    </row>
    <row r="192" s="2" customFormat="1">
      <c r="A192" s="39"/>
      <c r="B192" s="40"/>
      <c r="C192" s="41"/>
      <c r="D192" s="214" t="s">
        <v>124</v>
      </c>
      <c r="E192" s="41"/>
      <c r="F192" s="215" t="s">
        <v>305</v>
      </c>
      <c r="G192" s="41"/>
      <c r="H192" s="41"/>
      <c r="I192" s="216"/>
      <c r="J192" s="41"/>
      <c r="K192" s="41"/>
      <c r="L192" s="45"/>
      <c r="M192" s="217"/>
      <c r="N192" s="218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124</v>
      </c>
      <c r="AU192" s="18" t="s">
        <v>81</v>
      </c>
    </row>
    <row r="193" s="2" customFormat="1" ht="16.5" customHeight="1">
      <c r="A193" s="39"/>
      <c r="B193" s="40"/>
      <c r="C193" s="201" t="s">
        <v>308</v>
      </c>
      <c r="D193" s="201" t="s">
        <v>117</v>
      </c>
      <c r="E193" s="202" t="s">
        <v>309</v>
      </c>
      <c r="F193" s="203" t="s">
        <v>310</v>
      </c>
      <c r="G193" s="204" t="s">
        <v>164</v>
      </c>
      <c r="H193" s="205">
        <v>0.033000000000000002</v>
      </c>
      <c r="I193" s="206"/>
      <c r="J193" s="207">
        <f>ROUND(I193*H193,2)</f>
        <v>0</v>
      </c>
      <c r="K193" s="203" t="s">
        <v>121</v>
      </c>
      <c r="L193" s="45"/>
      <c r="M193" s="208" t="s">
        <v>19</v>
      </c>
      <c r="N193" s="209" t="s">
        <v>42</v>
      </c>
      <c r="O193" s="85"/>
      <c r="P193" s="210">
        <f>O193*H193</f>
        <v>0</v>
      </c>
      <c r="Q193" s="210">
        <v>0</v>
      </c>
      <c r="R193" s="210">
        <f>Q193*H193</f>
        <v>0</v>
      </c>
      <c r="S193" s="210">
        <v>0</v>
      </c>
      <c r="T193" s="211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2" t="s">
        <v>201</v>
      </c>
      <c r="AT193" s="212" t="s">
        <v>117</v>
      </c>
      <c r="AU193" s="212" t="s">
        <v>81</v>
      </c>
      <c r="AY193" s="18" t="s">
        <v>114</v>
      </c>
      <c r="BE193" s="213">
        <f>IF(N193="základní",J193,0)</f>
        <v>0</v>
      </c>
      <c r="BF193" s="213">
        <f>IF(N193="snížená",J193,0)</f>
        <v>0</v>
      </c>
      <c r="BG193" s="213">
        <f>IF(N193="zákl. přenesená",J193,0)</f>
        <v>0</v>
      </c>
      <c r="BH193" s="213">
        <f>IF(N193="sníž. přenesená",J193,0)</f>
        <v>0</v>
      </c>
      <c r="BI193" s="213">
        <f>IF(N193="nulová",J193,0)</f>
        <v>0</v>
      </c>
      <c r="BJ193" s="18" t="s">
        <v>79</v>
      </c>
      <c r="BK193" s="213">
        <f>ROUND(I193*H193,2)</f>
        <v>0</v>
      </c>
      <c r="BL193" s="18" t="s">
        <v>201</v>
      </c>
      <c r="BM193" s="212" t="s">
        <v>311</v>
      </c>
    </row>
    <row r="194" s="2" customFormat="1">
      <c r="A194" s="39"/>
      <c r="B194" s="40"/>
      <c r="C194" s="41"/>
      <c r="D194" s="214" t="s">
        <v>124</v>
      </c>
      <c r="E194" s="41"/>
      <c r="F194" s="215" t="s">
        <v>312</v>
      </c>
      <c r="G194" s="41"/>
      <c r="H194" s="41"/>
      <c r="I194" s="216"/>
      <c r="J194" s="41"/>
      <c r="K194" s="41"/>
      <c r="L194" s="45"/>
      <c r="M194" s="217"/>
      <c r="N194" s="218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124</v>
      </c>
      <c r="AU194" s="18" t="s">
        <v>81</v>
      </c>
    </row>
    <row r="195" s="2" customFormat="1">
      <c r="A195" s="39"/>
      <c r="B195" s="40"/>
      <c r="C195" s="41"/>
      <c r="D195" s="219" t="s">
        <v>126</v>
      </c>
      <c r="E195" s="41"/>
      <c r="F195" s="220" t="s">
        <v>313</v>
      </c>
      <c r="G195" s="41"/>
      <c r="H195" s="41"/>
      <c r="I195" s="216"/>
      <c r="J195" s="41"/>
      <c r="K195" s="41"/>
      <c r="L195" s="45"/>
      <c r="M195" s="217"/>
      <c r="N195" s="218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126</v>
      </c>
      <c r="AU195" s="18" t="s">
        <v>81</v>
      </c>
    </row>
    <row r="196" s="12" customFormat="1" ht="22.8" customHeight="1">
      <c r="A196" s="12"/>
      <c r="B196" s="185"/>
      <c r="C196" s="186"/>
      <c r="D196" s="187" t="s">
        <v>70</v>
      </c>
      <c r="E196" s="199" t="s">
        <v>314</v>
      </c>
      <c r="F196" s="199" t="s">
        <v>315</v>
      </c>
      <c r="G196" s="186"/>
      <c r="H196" s="186"/>
      <c r="I196" s="189"/>
      <c r="J196" s="200">
        <f>BK196</f>
        <v>0</v>
      </c>
      <c r="K196" s="186"/>
      <c r="L196" s="191"/>
      <c r="M196" s="192"/>
      <c r="N196" s="193"/>
      <c r="O196" s="193"/>
      <c r="P196" s="194">
        <f>SUM(P197:P261)</f>
        <v>0</v>
      </c>
      <c r="Q196" s="193"/>
      <c r="R196" s="194">
        <f>SUM(R197:R261)</f>
        <v>0.14471500000000001</v>
      </c>
      <c r="S196" s="193"/>
      <c r="T196" s="195">
        <f>SUM(T197:T261)</f>
        <v>0.0051599999999999997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96" t="s">
        <v>81</v>
      </c>
      <c r="AT196" s="197" t="s">
        <v>70</v>
      </c>
      <c r="AU196" s="197" t="s">
        <v>79</v>
      </c>
      <c r="AY196" s="196" t="s">
        <v>114</v>
      </c>
      <c r="BK196" s="198">
        <f>SUM(BK197:BK261)</f>
        <v>0</v>
      </c>
    </row>
    <row r="197" s="2" customFormat="1" ht="16.5" customHeight="1">
      <c r="A197" s="39"/>
      <c r="B197" s="40"/>
      <c r="C197" s="201" t="s">
        <v>316</v>
      </c>
      <c r="D197" s="201" t="s">
        <v>117</v>
      </c>
      <c r="E197" s="202" t="s">
        <v>317</v>
      </c>
      <c r="F197" s="203" t="s">
        <v>318</v>
      </c>
      <c r="G197" s="204" t="s">
        <v>146</v>
      </c>
      <c r="H197" s="205">
        <v>3</v>
      </c>
      <c r="I197" s="206"/>
      <c r="J197" s="207">
        <f>ROUND(I197*H197,2)</f>
        <v>0</v>
      </c>
      <c r="K197" s="203" t="s">
        <v>121</v>
      </c>
      <c r="L197" s="45"/>
      <c r="M197" s="208" t="s">
        <v>19</v>
      </c>
      <c r="N197" s="209" t="s">
        <v>42</v>
      </c>
      <c r="O197" s="85"/>
      <c r="P197" s="210">
        <f>O197*H197</f>
        <v>0</v>
      </c>
      <c r="Q197" s="210">
        <v>3.0000000000000001E-05</v>
      </c>
      <c r="R197" s="210">
        <f>Q197*H197</f>
        <v>9.0000000000000006E-05</v>
      </c>
      <c r="S197" s="210">
        <v>0.00172</v>
      </c>
      <c r="T197" s="211">
        <f>S197*H197</f>
        <v>0.0051599999999999997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2" t="s">
        <v>201</v>
      </c>
      <c r="AT197" s="212" t="s">
        <v>117</v>
      </c>
      <c r="AU197" s="212" t="s">
        <v>81</v>
      </c>
      <c r="AY197" s="18" t="s">
        <v>114</v>
      </c>
      <c r="BE197" s="213">
        <f>IF(N197="základní",J197,0)</f>
        <v>0</v>
      </c>
      <c r="BF197" s="213">
        <f>IF(N197="snížená",J197,0)</f>
        <v>0</v>
      </c>
      <c r="BG197" s="213">
        <f>IF(N197="zákl. přenesená",J197,0)</f>
        <v>0</v>
      </c>
      <c r="BH197" s="213">
        <f>IF(N197="sníž. přenesená",J197,0)</f>
        <v>0</v>
      </c>
      <c r="BI197" s="213">
        <f>IF(N197="nulová",J197,0)</f>
        <v>0</v>
      </c>
      <c r="BJ197" s="18" t="s">
        <v>79</v>
      </c>
      <c r="BK197" s="213">
        <f>ROUND(I197*H197,2)</f>
        <v>0</v>
      </c>
      <c r="BL197" s="18" t="s">
        <v>201</v>
      </c>
      <c r="BM197" s="212" t="s">
        <v>319</v>
      </c>
    </row>
    <row r="198" s="2" customFormat="1">
      <c r="A198" s="39"/>
      <c r="B198" s="40"/>
      <c r="C198" s="41"/>
      <c r="D198" s="214" t="s">
        <v>124</v>
      </c>
      <c r="E198" s="41"/>
      <c r="F198" s="215" t="s">
        <v>320</v>
      </c>
      <c r="G198" s="41"/>
      <c r="H198" s="41"/>
      <c r="I198" s="216"/>
      <c r="J198" s="41"/>
      <c r="K198" s="41"/>
      <c r="L198" s="45"/>
      <c r="M198" s="217"/>
      <c r="N198" s="218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124</v>
      </c>
      <c r="AU198" s="18" t="s">
        <v>81</v>
      </c>
    </row>
    <row r="199" s="2" customFormat="1">
      <c r="A199" s="39"/>
      <c r="B199" s="40"/>
      <c r="C199" s="41"/>
      <c r="D199" s="219" t="s">
        <v>126</v>
      </c>
      <c r="E199" s="41"/>
      <c r="F199" s="220" t="s">
        <v>321</v>
      </c>
      <c r="G199" s="41"/>
      <c r="H199" s="41"/>
      <c r="I199" s="216"/>
      <c r="J199" s="41"/>
      <c r="K199" s="41"/>
      <c r="L199" s="45"/>
      <c r="M199" s="217"/>
      <c r="N199" s="218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126</v>
      </c>
      <c r="AU199" s="18" t="s">
        <v>81</v>
      </c>
    </row>
    <row r="200" s="2" customFormat="1">
      <c r="A200" s="39"/>
      <c r="B200" s="40"/>
      <c r="C200" s="41"/>
      <c r="D200" s="214" t="s">
        <v>256</v>
      </c>
      <c r="E200" s="41"/>
      <c r="F200" s="253" t="s">
        <v>322</v>
      </c>
      <c r="G200" s="41"/>
      <c r="H200" s="41"/>
      <c r="I200" s="216"/>
      <c r="J200" s="41"/>
      <c r="K200" s="41"/>
      <c r="L200" s="45"/>
      <c r="M200" s="217"/>
      <c r="N200" s="218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256</v>
      </c>
      <c r="AU200" s="18" t="s">
        <v>81</v>
      </c>
    </row>
    <row r="201" s="2" customFormat="1" ht="16.5" customHeight="1">
      <c r="A201" s="39"/>
      <c r="B201" s="40"/>
      <c r="C201" s="243" t="s">
        <v>254</v>
      </c>
      <c r="D201" s="243" t="s">
        <v>251</v>
      </c>
      <c r="E201" s="244" t="s">
        <v>323</v>
      </c>
      <c r="F201" s="245" t="s">
        <v>324</v>
      </c>
      <c r="G201" s="246" t="s">
        <v>229</v>
      </c>
      <c r="H201" s="247">
        <v>3.0899999999999999</v>
      </c>
      <c r="I201" s="248"/>
      <c r="J201" s="249">
        <f>ROUND(I201*H201,2)</f>
        <v>0</v>
      </c>
      <c r="K201" s="245" t="s">
        <v>121</v>
      </c>
      <c r="L201" s="250"/>
      <c r="M201" s="251" t="s">
        <v>19</v>
      </c>
      <c r="N201" s="252" t="s">
        <v>42</v>
      </c>
      <c r="O201" s="85"/>
      <c r="P201" s="210">
        <f>O201*H201</f>
        <v>0</v>
      </c>
      <c r="Q201" s="210">
        <v>0.001</v>
      </c>
      <c r="R201" s="210">
        <f>Q201*H201</f>
        <v>0.0030899999999999999</v>
      </c>
      <c r="S201" s="210">
        <v>0</v>
      </c>
      <c r="T201" s="211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2" t="s">
        <v>254</v>
      </c>
      <c r="AT201" s="212" t="s">
        <v>251</v>
      </c>
      <c r="AU201" s="212" t="s">
        <v>81</v>
      </c>
      <c r="AY201" s="18" t="s">
        <v>114</v>
      </c>
      <c r="BE201" s="213">
        <f>IF(N201="základní",J201,0)</f>
        <v>0</v>
      </c>
      <c r="BF201" s="213">
        <f>IF(N201="snížená",J201,0)</f>
        <v>0</v>
      </c>
      <c r="BG201" s="213">
        <f>IF(N201="zákl. přenesená",J201,0)</f>
        <v>0</v>
      </c>
      <c r="BH201" s="213">
        <f>IF(N201="sníž. přenesená",J201,0)</f>
        <v>0</v>
      </c>
      <c r="BI201" s="213">
        <f>IF(N201="nulová",J201,0)</f>
        <v>0</v>
      </c>
      <c r="BJ201" s="18" t="s">
        <v>79</v>
      </c>
      <c r="BK201" s="213">
        <f>ROUND(I201*H201,2)</f>
        <v>0</v>
      </c>
      <c r="BL201" s="18" t="s">
        <v>201</v>
      </c>
      <c r="BM201" s="212" t="s">
        <v>325</v>
      </c>
    </row>
    <row r="202" s="2" customFormat="1">
      <c r="A202" s="39"/>
      <c r="B202" s="40"/>
      <c r="C202" s="41"/>
      <c r="D202" s="214" t="s">
        <v>124</v>
      </c>
      <c r="E202" s="41"/>
      <c r="F202" s="215" t="s">
        <v>324</v>
      </c>
      <c r="G202" s="41"/>
      <c r="H202" s="41"/>
      <c r="I202" s="216"/>
      <c r="J202" s="41"/>
      <c r="K202" s="41"/>
      <c r="L202" s="45"/>
      <c r="M202" s="217"/>
      <c r="N202" s="218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124</v>
      </c>
      <c r="AU202" s="18" t="s">
        <v>81</v>
      </c>
    </row>
    <row r="203" s="2" customFormat="1">
      <c r="A203" s="39"/>
      <c r="B203" s="40"/>
      <c r="C203" s="41"/>
      <c r="D203" s="214" t="s">
        <v>256</v>
      </c>
      <c r="E203" s="41"/>
      <c r="F203" s="253" t="s">
        <v>322</v>
      </c>
      <c r="G203" s="41"/>
      <c r="H203" s="41"/>
      <c r="I203" s="216"/>
      <c r="J203" s="41"/>
      <c r="K203" s="41"/>
      <c r="L203" s="45"/>
      <c r="M203" s="217"/>
      <c r="N203" s="218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256</v>
      </c>
      <c r="AU203" s="18" t="s">
        <v>81</v>
      </c>
    </row>
    <row r="204" s="13" customFormat="1">
      <c r="A204" s="13"/>
      <c r="B204" s="221"/>
      <c r="C204" s="222"/>
      <c r="D204" s="214" t="s">
        <v>128</v>
      </c>
      <c r="E204" s="222"/>
      <c r="F204" s="224" t="s">
        <v>326</v>
      </c>
      <c r="G204" s="222"/>
      <c r="H204" s="225">
        <v>3.0899999999999999</v>
      </c>
      <c r="I204" s="226"/>
      <c r="J204" s="222"/>
      <c r="K204" s="222"/>
      <c r="L204" s="227"/>
      <c r="M204" s="228"/>
      <c r="N204" s="229"/>
      <c r="O204" s="229"/>
      <c r="P204" s="229"/>
      <c r="Q204" s="229"/>
      <c r="R204" s="229"/>
      <c r="S204" s="229"/>
      <c r="T204" s="23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1" t="s">
        <v>128</v>
      </c>
      <c r="AU204" s="231" t="s">
        <v>81</v>
      </c>
      <c r="AV204" s="13" t="s">
        <v>81</v>
      </c>
      <c r="AW204" s="13" t="s">
        <v>4</v>
      </c>
      <c r="AX204" s="13" t="s">
        <v>79</v>
      </c>
      <c r="AY204" s="231" t="s">
        <v>114</v>
      </c>
    </row>
    <row r="205" s="2" customFormat="1" ht="16.5" customHeight="1">
      <c r="A205" s="39"/>
      <c r="B205" s="40"/>
      <c r="C205" s="243" t="s">
        <v>327</v>
      </c>
      <c r="D205" s="243" t="s">
        <v>251</v>
      </c>
      <c r="E205" s="244" t="s">
        <v>328</v>
      </c>
      <c r="F205" s="245" t="s">
        <v>329</v>
      </c>
      <c r="G205" s="246" t="s">
        <v>146</v>
      </c>
      <c r="H205" s="247">
        <v>1</v>
      </c>
      <c r="I205" s="248"/>
      <c r="J205" s="249">
        <f>ROUND(I205*H205,2)</f>
        <v>0</v>
      </c>
      <c r="K205" s="245" t="s">
        <v>121</v>
      </c>
      <c r="L205" s="250"/>
      <c r="M205" s="251" t="s">
        <v>19</v>
      </c>
      <c r="N205" s="252" t="s">
        <v>42</v>
      </c>
      <c r="O205" s="85"/>
      <c r="P205" s="210">
        <f>O205*H205</f>
        <v>0</v>
      </c>
      <c r="Q205" s="210">
        <v>0.00029</v>
      </c>
      <c r="R205" s="210">
        <f>Q205*H205</f>
        <v>0.00029</v>
      </c>
      <c r="S205" s="210">
        <v>0</v>
      </c>
      <c r="T205" s="21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2" t="s">
        <v>254</v>
      </c>
      <c r="AT205" s="212" t="s">
        <v>251</v>
      </c>
      <c r="AU205" s="212" t="s">
        <v>81</v>
      </c>
      <c r="AY205" s="18" t="s">
        <v>114</v>
      </c>
      <c r="BE205" s="213">
        <f>IF(N205="základní",J205,0)</f>
        <v>0</v>
      </c>
      <c r="BF205" s="213">
        <f>IF(N205="snížená",J205,0)</f>
        <v>0</v>
      </c>
      <c r="BG205" s="213">
        <f>IF(N205="zákl. přenesená",J205,0)</f>
        <v>0</v>
      </c>
      <c r="BH205" s="213">
        <f>IF(N205="sníž. přenesená",J205,0)</f>
        <v>0</v>
      </c>
      <c r="BI205" s="213">
        <f>IF(N205="nulová",J205,0)</f>
        <v>0</v>
      </c>
      <c r="BJ205" s="18" t="s">
        <v>79</v>
      </c>
      <c r="BK205" s="213">
        <f>ROUND(I205*H205,2)</f>
        <v>0</v>
      </c>
      <c r="BL205" s="18" t="s">
        <v>201</v>
      </c>
      <c r="BM205" s="212" t="s">
        <v>330</v>
      </c>
    </row>
    <row r="206" s="2" customFormat="1">
      <c r="A206" s="39"/>
      <c r="B206" s="40"/>
      <c r="C206" s="41"/>
      <c r="D206" s="214" t="s">
        <v>124</v>
      </c>
      <c r="E206" s="41"/>
      <c r="F206" s="215" t="s">
        <v>329</v>
      </c>
      <c r="G206" s="41"/>
      <c r="H206" s="41"/>
      <c r="I206" s="216"/>
      <c r="J206" s="41"/>
      <c r="K206" s="41"/>
      <c r="L206" s="45"/>
      <c r="M206" s="217"/>
      <c r="N206" s="218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124</v>
      </c>
      <c r="AU206" s="18" t="s">
        <v>81</v>
      </c>
    </row>
    <row r="207" s="2" customFormat="1">
      <c r="A207" s="39"/>
      <c r="B207" s="40"/>
      <c r="C207" s="41"/>
      <c r="D207" s="214" t="s">
        <v>256</v>
      </c>
      <c r="E207" s="41"/>
      <c r="F207" s="253" t="s">
        <v>322</v>
      </c>
      <c r="G207" s="41"/>
      <c r="H207" s="41"/>
      <c r="I207" s="216"/>
      <c r="J207" s="41"/>
      <c r="K207" s="41"/>
      <c r="L207" s="45"/>
      <c r="M207" s="217"/>
      <c r="N207" s="218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256</v>
      </c>
      <c r="AU207" s="18" t="s">
        <v>81</v>
      </c>
    </row>
    <row r="208" s="2" customFormat="1" ht="16.5" customHeight="1">
      <c r="A208" s="39"/>
      <c r="B208" s="40"/>
      <c r="C208" s="243" t="s">
        <v>331</v>
      </c>
      <c r="D208" s="243" t="s">
        <v>251</v>
      </c>
      <c r="E208" s="244" t="s">
        <v>332</v>
      </c>
      <c r="F208" s="245" t="s">
        <v>333</v>
      </c>
      <c r="G208" s="246" t="s">
        <v>146</v>
      </c>
      <c r="H208" s="247">
        <v>1</v>
      </c>
      <c r="I208" s="248"/>
      <c r="J208" s="249">
        <f>ROUND(I208*H208,2)</f>
        <v>0</v>
      </c>
      <c r="K208" s="245" t="s">
        <v>121</v>
      </c>
      <c r="L208" s="250"/>
      <c r="M208" s="251" t="s">
        <v>19</v>
      </c>
      <c r="N208" s="252" t="s">
        <v>42</v>
      </c>
      <c r="O208" s="85"/>
      <c r="P208" s="210">
        <f>O208*H208</f>
        <v>0</v>
      </c>
      <c r="Q208" s="210">
        <v>0.00029999999999999997</v>
      </c>
      <c r="R208" s="210">
        <f>Q208*H208</f>
        <v>0.00029999999999999997</v>
      </c>
      <c r="S208" s="210">
        <v>0</v>
      </c>
      <c r="T208" s="211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2" t="s">
        <v>254</v>
      </c>
      <c r="AT208" s="212" t="s">
        <v>251</v>
      </c>
      <c r="AU208" s="212" t="s">
        <v>81</v>
      </c>
      <c r="AY208" s="18" t="s">
        <v>114</v>
      </c>
      <c r="BE208" s="213">
        <f>IF(N208="základní",J208,0)</f>
        <v>0</v>
      </c>
      <c r="BF208" s="213">
        <f>IF(N208="snížená",J208,0)</f>
        <v>0</v>
      </c>
      <c r="BG208" s="213">
        <f>IF(N208="zákl. přenesená",J208,0)</f>
        <v>0</v>
      </c>
      <c r="BH208" s="213">
        <f>IF(N208="sníž. přenesená",J208,0)</f>
        <v>0</v>
      </c>
      <c r="BI208" s="213">
        <f>IF(N208="nulová",J208,0)</f>
        <v>0</v>
      </c>
      <c r="BJ208" s="18" t="s">
        <v>79</v>
      </c>
      <c r="BK208" s="213">
        <f>ROUND(I208*H208,2)</f>
        <v>0</v>
      </c>
      <c r="BL208" s="18" t="s">
        <v>201</v>
      </c>
      <c r="BM208" s="212" t="s">
        <v>334</v>
      </c>
    </row>
    <row r="209" s="2" customFormat="1">
      <c r="A209" s="39"/>
      <c r="B209" s="40"/>
      <c r="C209" s="41"/>
      <c r="D209" s="214" t="s">
        <v>124</v>
      </c>
      <c r="E209" s="41"/>
      <c r="F209" s="215" t="s">
        <v>333</v>
      </c>
      <c r="G209" s="41"/>
      <c r="H209" s="41"/>
      <c r="I209" s="216"/>
      <c r="J209" s="41"/>
      <c r="K209" s="41"/>
      <c r="L209" s="45"/>
      <c r="M209" s="217"/>
      <c r="N209" s="218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124</v>
      </c>
      <c r="AU209" s="18" t="s">
        <v>81</v>
      </c>
    </row>
    <row r="210" s="2" customFormat="1">
      <c r="A210" s="39"/>
      <c r="B210" s="40"/>
      <c r="C210" s="41"/>
      <c r="D210" s="214" t="s">
        <v>256</v>
      </c>
      <c r="E210" s="41"/>
      <c r="F210" s="253" t="s">
        <v>322</v>
      </c>
      <c r="G210" s="41"/>
      <c r="H210" s="41"/>
      <c r="I210" s="216"/>
      <c r="J210" s="41"/>
      <c r="K210" s="41"/>
      <c r="L210" s="45"/>
      <c r="M210" s="217"/>
      <c r="N210" s="218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256</v>
      </c>
      <c r="AU210" s="18" t="s">
        <v>81</v>
      </c>
    </row>
    <row r="211" s="2" customFormat="1" ht="16.5" customHeight="1">
      <c r="A211" s="39"/>
      <c r="B211" s="40"/>
      <c r="C211" s="243" t="s">
        <v>335</v>
      </c>
      <c r="D211" s="243" t="s">
        <v>251</v>
      </c>
      <c r="E211" s="244" t="s">
        <v>336</v>
      </c>
      <c r="F211" s="245" t="s">
        <v>337</v>
      </c>
      <c r="G211" s="246" t="s">
        <v>146</v>
      </c>
      <c r="H211" s="247">
        <v>1</v>
      </c>
      <c r="I211" s="248"/>
      <c r="J211" s="249">
        <f>ROUND(I211*H211,2)</f>
        <v>0</v>
      </c>
      <c r="K211" s="245" t="s">
        <v>121</v>
      </c>
      <c r="L211" s="250"/>
      <c r="M211" s="251" t="s">
        <v>19</v>
      </c>
      <c r="N211" s="252" t="s">
        <v>42</v>
      </c>
      <c r="O211" s="85"/>
      <c r="P211" s="210">
        <f>O211*H211</f>
        <v>0</v>
      </c>
      <c r="Q211" s="210">
        <v>0.00040000000000000002</v>
      </c>
      <c r="R211" s="210">
        <f>Q211*H211</f>
        <v>0.00040000000000000002</v>
      </c>
      <c r="S211" s="210">
        <v>0</v>
      </c>
      <c r="T211" s="211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2" t="s">
        <v>254</v>
      </c>
      <c r="AT211" s="212" t="s">
        <v>251</v>
      </c>
      <c r="AU211" s="212" t="s">
        <v>81</v>
      </c>
      <c r="AY211" s="18" t="s">
        <v>114</v>
      </c>
      <c r="BE211" s="213">
        <f>IF(N211="základní",J211,0)</f>
        <v>0</v>
      </c>
      <c r="BF211" s="213">
        <f>IF(N211="snížená",J211,0)</f>
        <v>0</v>
      </c>
      <c r="BG211" s="213">
        <f>IF(N211="zákl. přenesená",J211,0)</f>
        <v>0</v>
      </c>
      <c r="BH211" s="213">
        <f>IF(N211="sníž. přenesená",J211,0)</f>
        <v>0</v>
      </c>
      <c r="BI211" s="213">
        <f>IF(N211="nulová",J211,0)</f>
        <v>0</v>
      </c>
      <c r="BJ211" s="18" t="s">
        <v>79</v>
      </c>
      <c r="BK211" s="213">
        <f>ROUND(I211*H211,2)</f>
        <v>0</v>
      </c>
      <c r="BL211" s="18" t="s">
        <v>201</v>
      </c>
      <c r="BM211" s="212" t="s">
        <v>338</v>
      </c>
    </row>
    <row r="212" s="2" customFormat="1">
      <c r="A212" s="39"/>
      <c r="B212" s="40"/>
      <c r="C212" s="41"/>
      <c r="D212" s="214" t="s">
        <v>124</v>
      </c>
      <c r="E212" s="41"/>
      <c r="F212" s="215" t="s">
        <v>337</v>
      </c>
      <c r="G212" s="41"/>
      <c r="H212" s="41"/>
      <c r="I212" s="216"/>
      <c r="J212" s="41"/>
      <c r="K212" s="41"/>
      <c r="L212" s="45"/>
      <c r="M212" s="217"/>
      <c r="N212" s="218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124</v>
      </c>
      <c r="AU212" s="18" t="s">
        <v>81</v>
      </c>
    </row>
    <row r="213" s="2" customFormat="1">
      <c r="A213" s="39"/>
      <c r="B213" s="40"/>
      <c r="C213" s="41"/>
      <c r="D213" s="214" t="s">
        <v>256</v>
      </c>
      <c r="E213" s="41"/>
      <c r="F213" s="253" t="s">
        <v>322</v>
      </c>
      <c r="G213" s="41"/>
      <c r="H213" s="41"/>
      <c r="I213" s="216"/>
      <c r="J213" s="41"/>
      <c r="K213" s="41"/>
      <c r="L213" s="45"/>
      <c r="M213" s="217"/>
      <c r="N213" s="218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256</v>
      </c>
      <c r="AU213" s="18" t="s">
        <v>81</v>
      </c>
    </row>
    <row r="214" s="2" customFormat="1" ht="16.5" customHeight="1">
      <c r="A214" s="39"/>
      <c r="B214" s="40"/>
      <c r="C214" s="201" t="s">
        <v>339</v>
      </c>
      <c r="D214" s="201" t="s">
        <v>117</v>
      </c>
      <c r="E214" s="202" t="s">
        <v>340</v>
      </c>
      <c r="F214" s="203" t="s">
        <v>341</v>
      </c>
      <c r="G214" s="204" t="s">
        <v>229</v>
      </c>
      <c r="H214" s="205">
        <v>11</v>
      </c>
      <c r="I214" s="206"/>
      <c r="J214" s="207">
        <f>ROUND(I214*H214,2)</f>
        <v>0</v>
      </c>
      <c r="K214" s="203" t="s">
        <v>121</v>
      </c>
      <c r="L214" s="45"/>
      <c r="M214" s="208" t="s">
        <v>19</v>
      </c>
      <c r="N214" s="209" t="s">
        <v>42</v>
      </c>
      <c r="O214" s="85"/>
      <c r="P214" s="210">
        <f>O214*H214</f>
        <v>0</v>
      </c>
      <c r="Q214" s="210">
        <v>0.00097999999999999997</v>
      </c>
      <c r="R214" s="210">
        <f>Q214*H214</f>
        <v>0.01078</v>
      </c>
      <c r="S214" s="210">
        <v>0</v>
      </c>
      <c r="T214" s="211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2" t="s">
        <v>201</v>
      </c>
      <c r="AT214" s="212" t="s">
        <v>117</v>
      </c>
      <c r="AU214" s="212" t="s">
        <v>81</v>
      </c>
      <c r="AY214" s="18" t="s">
        <v>114</v>
      </c>
      <c r="BE214" s="213">
        <f>IF(N214="základní",J214,0)</f>
        <v>0</v>
      </c>
      <c r="BF214" s="213">
        <f>IF(N214="snížená",J214,0)</f>
        <v>0</v>
      </c>
      <c r="BG214" s="213">
        <f>IF(N214="zákl. přenesená",J214,0)</f>
        <v>0</v>
      </c>
      <c r="BH214" s="213">
        <f>IF(N214="sníž. přenesená",J214,0)</f>
        <v>0</v>
      </c>
      <c r="BI214" s="213">
        <f>IF(N214="nulová",J214,0)</f>
        <v>0</v>
      </c>
      <c r="BJ214" s="18" t="s">
        <v>79</v>
      </c>
      <c r="BK214" s="213">
        <f>ROUND(I214*H214,2)</f>
        <v>0</v>
      </c>
      <c r="BL214" s="18" t="s">
        <v>201</v>
      </c>
      <c r="BM214" s="212" t="s">
        <v>342</v>
      </c>
    </row>
    <row r="215" s="2" customFormat="1">
      <c r="A215" s="39"/>
      <c r="B215" s="40"/>
      <c r="C215" s="41"/>
      <c r="D215" s="214" t="s">
        <v>124</v>
      </c>
      <c r="E215" s="41"/>
      <c r="F215" s="215" t="s">
        <v>343</v>
      </c>
      <c r="G215" s="41"/>
      <c r="H215" s="41"/>
      <c r="I215" s="216"/>
      <c r="J215" s="41"/>
      <c r="K215" s="41"/>
      <c r="L215" s="45"/>
      <c r="M215" s="217"/>
      <c r="N215" s="218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124</v>
      </c>
      <c r="AU215" s="18" t="s">
        <v>81</v>
      </c>
    </row>
    <row r="216" s="2" customFormat="1">
      <c r="A216" s="39"/>
      <c r="B216" s="40"/>
      <c r="C216" s="41"/>
      <c r="D216" s="219" t="s">
        <v>126</v>
      </c>
      <c r="E216" s="41"/>
      <c r="F216" s="220" t="s">
        <v>344</v>
      </c>
      <c r="G216" s="41"/>
      <c r="H216" s="41"/>
      <c r="I216" s="216"/>
      <c r="J216" s="41"/>
      <c r="K216" s="41"/>
      <c r="L216" s="45"/>
      <c r="M216" s="217"/>
      <c r="N216" s="218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126</v>
      </c>
      <c r="AU216" s="18" t="s">
        <v>81</v>
      </c>
    </row>
    <row r="217" s="2" customFormat="1">
      <c r="A217" s="39"/>
      <c r="B217" s="40"/>
      <c r="C217" s="41"/>
      <c r="D217" s="214" t="s">
        <v>256</v>
      </c>
      <c r="E217" s="41"/>
      <c r="F217" s="253" t="s">
        <v>345</v>
      </c>
      <c r="G217" s="41"/>
      <c r="H217" s="41"/>
      <c r="I217" s="216"/>
      <c r="J217" s="41"/>
      <c r="K217" s="41"/>
      <c r="L217" s="45"/>
      <c r="M217" s="217"/>
      <c r="N217" s="218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256</v>
      </c>
      <c r="AU217" s="18" t="s">
        <v>81</v>
      </c>
    </row>
    <row r="218" s="2" customFormat="1" ht="16.5" customHeight="1">
      <c r="A218" s="39"/>
      <c r="B218" s="40"/>
      <c r="C218" s="201" t="s">
        <v>346</v>
      </c>
      <c r="D218" s="201" t="s">
        <v>117</v>
      </c>
      <c r="E218" s="202" t="s">
        <v>347</v>
      </c>
      <c r="F218" s="203" t="s">
        <v>348</v>
      </c>
      <c r="G218" s="204" t="s">
        <v>229</v>
      </c>
      <c r="H218" s="205">
        <v>51.5</v>
      </c>
      <c r="I218" s="206"/>
      <c r="J218" s="207">
        <f>ROUND(I218*H218,2)</f>
        <v>0</v>
      </c>
      <c r="K218" s="203" t="s">
        <v>121</v>
      </c>
      <c r="L218" s="45"/>
      <c r="M218" s="208" t="s">
        <v>19</v>
      </c>
      <c r="N218" s="209" t="s">
        <v>42</v>
      </c>
      <c r="O218" s="85"/>
      <c r="P218" s="210">
        <f>O218*H218</f>
        <v>0</v>
      </c>
      <c r="Q218" s="210">
        <v>0.00115</v>
      </c>
      <c r="R218" s="210">
        <f>Q218*H218</f>
        <v>0.059225</v>
      </c>
      <c r="S218" s="210">
        <v>0</v>
      </c>
      <c r="T218" s="211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2" t="s">
        <v>201</v>
      </c>
      <c r="AT218" s="212" t="s">
        <v>117</v>
      </c>
      <c r="AU218" s="212" t="s">
        <v>81</v>
      </c>
      <c r="AY218" s="18" t="s">
        <v>114</v>
      </c>
      <c r="BE218" s="213">
        <f>IF(N218="základní",J218,0)</f>
        <v>0</v>
      </c>
      <c r="BF218" s="213">
        <f>IF(N218="snížená",J218,0)</f>
        <v>0</v>
      </c>
      <c r="BG218" s="213">
        <f>IF(N218="zákl. přenesená",J218,0)</f>
        <v>0</v>
      </c>
      <c r="BH218" s="213">
        <f>IF(N218="sníž. přenesená",J218,0)</f>
        <v>0</v>
      </c>
      <c r="BI218" s="213">
        <f>IF(N218="nulová",J218,0)</f>
        <v>0</v>
      </c>
      <c r="BJ218" s="18" t="s">
        <v>79</v>
      </c>
      <c r="BK218" s="213">
        <f>ROUND(I218*H218,2)</f>
        <v>0</v>
      </c>
      <c r="BL218" s="18" t="s">
        <v>201</v>
      </c>
      <c r="BM218" s="212" t="s">
        <v>349</v>
      </c>
    </row>
    <row r="219" s="2" customFormat="1">
      <c r="A219" s="39"/>
      <c r="B219" s="40"/>
      <c r="C219" s="41"/>
      <c r="D219" s="214" t="s">
        <v>124</v>
      </c>
      <c r="E219" s="41"/>
      <c r="F219" s="215" t="s">
        <v>350</v>
      </c>
      <c r="G219" s="41"/>
      <c r="H219" s="41"/>
      <c r="I219" s="216"/>
      <c r="J219" s="41"/>
      <c r="K219" s="41"/>
      <c r="L219" s="45"/>
      <c r="M219" s="217"/>
      <c r="N219" s="218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124</v>
      </c>
      <c r="AU219" s="18" t="s">
        <v>81</v>
      </c>
    </row>
    <row r="220" s="2" customFormat="1">
      <c r="A220" s="39"/>
      <c r="B220" s="40"/>
      <c r="C220" s="41"/>
      <c r="D220" s="219" t="s">
        <v>126</v>
      </c>
      <c r="E220" s="41"/>
      <c r="F220" s="220" t="s">
        <v>351</v>
      </c>
      <c r="G220" s="41"/>
      <c r="H220" s="41"/>
      <c r="I220" s="216"/>
      <c r="J220" s="41"/>
      <c r="K220" s="41"/>
      <c r="L220" s="45"/>
      <c r="M220" s="217"/>
      <c r="N220" s="218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126</v>
      </c>
      <c r="AU220" s="18" t="s">
        <v>81</v>
      </c>
    </row>
    <row r="221" s="2" customFormat="1">
      <c r="A221" s="39"/>
      <c r="B221" s="40"/>
      <c r="C221" s="41"/>
      <c r="D221" s="214" t="s">
        <v>256</v>
      </c>
      <c r="E221" s="41"/>
      <c r="F221" s="253" t="s">
        <v>345</v>
      </c>
      <c r="G221" s="41"/>
      <c r="H221" s="41"/>
      <c r="I221" s="216"/>
      <c r="J221" s="41"/>
      <c r="K221" s="41"/>
      <c r="L221" s="45"/>
      <c r="M221" s="217"/>
      <c r="N221" s="218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256</v>
      </c>
      <c r="AU221" s="18" t="s">
        <v>81</v>
      </c>
    </row>
    <row r="222" s="2" customFormat="1" ht="16.5" customHeight="1">
      <c r="A222" s="39"/>
      <c r="B222" s="40"/>
      <c r="C222" s="201" t="s">
        <v>352</v>
      </c>
      <c r="D222" s="201" t="s">
        <v>117</v>
      </c>
      <c r="E222" s="202" t="s">
        <v>353</v>
      </c>
      <c r="F222" s="203" t="s">
        <v>354</v>
      </c>
      <c r="G222" s="204" t="s">
        <v>229</v>
      </c>
      <c r="H222" s="205">
        <v>11.5</v>
      </c>
      <c r="I222" s="206"/>
      <c r="J222" s="207">
        <f>ROUND(I222*H222,2)</f>
        <v>0</v>
      </c>
      <c r="K222" s="203" t="s">
        <v>121</v>
      </c>
      <c r="L222" s="45"/>
      <c r="M222" s="208" t="s">
        <v>19</v>
      </c>
      <c r="N222" s="209" t="s">
        <v>42</v>
      </c>
      <c r="O222" s="85"/>
      <c r="P222" s="210">
        <f>O222*H222</f>
        <v>0</v>
      </c>
      <c r="Q222" s="210">
        <v>0.0023700000000000001</v>
      </c>
      <c r="R222" s="210">
        <f>Q222*H222</f>
        <v>0.027255000000000001</v>
      </c>
      <c r="S222" s="210">
        <v>0</v>
      </c>
      <c r="T222" s="211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2" t="s">
        <v>201</v>
      </c>
      <c r="AT222" s="212" t="s">
        <v>117</v>
      </c>
      <c r="AU222" s="212" t="s">
        <v>81</v>
      </c>
      <c r="AY222" s="18" t="s">
        <v>114</v>
      </c>
      <c r="BE222" s="213">
        <f>IF(N222="základní",J222,0)</f>
        <v>0</v>
      </c>
      <c r="BF222" s="213">
        <f>IF(N222="snížená",J222,0)</f>
        <v>0</v>
      </c>
      <c r="BG222" s="213">
        <f>IF(N222="zákl. přenesená",J222,0)</f>
        <v>0</v>
      </c>
      <c r="BH222" s="213">
        <f>IF(N222="sníž. přenesená",J222,0)</f>
        <v>0</v>
      </c>
      <c r="BI222" s="213">
        <f>IF(N222="nulová",J222,0)</f>
        <v>0</v>
      </c>
      <c r="BJ222" s="18" t="s">
        <v>79</v>
      </c>
      <c r="BK222" s="213">
        <f>ROUND(I222*H222,2)</f>
        <v>0</v>
      </c>
      <c r="BL222" s="18" t="s">
        <v>201</v>
      </c>
      <c r="BM222" s="212" t="s">
        <v>355</v>
      </c>
    </row>
    <row r="223" s="2" customFormat="1">
      <c r="A223" s="39"/>
      <c r="B223" s="40"/>
      <c r="C223" s="41"/>
      <c r="D223" s="214" t="s">
        <v>124</v>
      </c>
      <c r="E223" s="41"/>
      <c r="F223" s="215" t="s">
        <v>356</v>
      </c>
      <c r="G223" s="41"/>
      <c r="H223" s="41"/>
      <c r="I223" s="216"/>
      <c r="J223" s="41"/>
      <c r="K223" s="41"/>
      <c r="L223" s="45"/>
      <c r="M223" s="217"/>
      <c r="N223" s="218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124</v>
      </c>
      <c r="AU223" s="18" t="s">
        <v>81</v>
      </c>
    </row>
    <row r="224" s="2" customFormat="1">
      <c r="A224" s="39"/>
      <c r="B224" s="40"/>
      <c r="C224" s="41"/>
      <c r="D224" s="219" t="s">
        <v>126</v>
      </c>
      <c r="E224" s="41"/>
      <c r="F224" s="220" t="s">
        <v>357</v>
      </c>
      <c r="G224" s="41"/>
      <c r="H224" s="41"/>
      <c r="I224" s="216"/>
      <c r="J224" s="41"/>
      <c r="K224" s="41"/>
      <c r="L224" s="45"/>
      <c r="M224" s="217"/>
      <c r="N224" s="218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126</v>
      </c>
      <c r="AU224" s="18" t="s">
        <v>81</v>
      </c>
    </row>
    <row r="225" s="2" customFormat="1">
      <c r="A225" s="39"/>
      <c r="B225" s="40"/>
      <c r="C225" s="41"/>
      <c r="D225" s="214" t="s">
        <v>256</v>
      </c>
      <c r="E225" s="41"/>
      <c r="F225" s="253" t="s">
        <v>345</v>
      </c>
      <c r="G225" s="41"/>
      <c r="H225" s="41"/>
      <c r="I225" s="216"/>
      <c r="J225" s="41"/>
      <c r="K225" s="41"/>
      <c r="L225" s="45"/>
      <c r="M225" s="217"/>
      <c r="N225" s="218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256</v>
      </c>
      <c r="AU225" s="18" t="s">
        <v>81</v>
      </c>
    </row>
    <row r="226" s="2" customFormat="1" ht="16.5" customHeight="1">
      <c r="A226" s="39"/>
      <c r="B226" s="40"/>
      <c r="C226" s="201" t="s">
        <v>358</v>
      </c>
      <c r="D226" s="201" t="s">
        <v>117</v>
      </c>
      <c r="E226" s="202" t="s">
        <v>359</v>
      </c>
      <c r="F226" s="203" t="s">
        <v>360</v>
      </c>
      <c r="G226" s="204" t="s">
        <v>229</v>
      </c>
      <c r="H226" s="205">
        <v>7.5</v>
      </c>
      <c r="I226" s="206"/>
      <c r="J226" s="207">
        <f>ROUND(I226*H226,2)</f>
        <v>0</v>
      </c>
      <c r="K226" s="203" t="s">
        <v>121</v>
      </c>
      <c r="L226" s="45"/>
      <c r="M226" s="208" t="s">
        <v>19</v>
      </c>
      <c r="N226" s="209" t="s">
        <v>42</v>
      </c>
      <c r="O226" s="85"/>
      <c r="P226" s="210">
        <f>O226*H226</f>
        <v>0</v>
      </c>
      <c r="Q226" s="210">
        <v>0.00364</v>
      </c>
      <c r="R226" s="210">
        <f>Q226*H226</f>
        <v>0.027300000000000001</v>
      </c>
      <c r="S226" s="210">
        <v>0</v>
      </c>
      <c r="T226" s="211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2" t="s">
        <v>201</v>
      </c>
      <c r="AT226" s="212" t="s">
        <v>117</v>
      </c>
      <c r="AU226" s="212" t="s">
        <v>81</v>
      </c>
      <c r="AY226" s="18" t="s">
        <v>114</v>
      </c>
      <c r="BE226" s="213">
        <f>IF(N226="základní",J226,0)</f>
        <v>0</v>
      </c>
      <c r="BF226" s="213">
        <f>IF(N226="snížená",J226,0)</f>
        <v>0</v>
      </c>
      <c r="BG226" s="213">
        <f>IF(N226="zákl. přenesená",J226,0)</f>
        <v>0</v>
      </c>
      <c r="BH226" s="213">
        <f>IF(N226="sníž. přenesená",J226,0)</f>
        <v>0</v>
      </c>
      <c r="BI226" s="213">
        <f>IF(N226="nulová",J226,0)</f>
        <v>0</v>
      </c>
      <c r="BJ226" s="18" t="s">
        <v>79</v>
      </c>
      <c r="BK226" s="213">
        <f>ROUND(I226*H226,2)</f>
        <v>0</v>
      </c>
      <c r="BL226" s="18" t="s">
        <v>201</v>
      </c>
      <c r="BM226" s="212" t="s">
        <v>361</v>
      </c>
    </row>
    <row r="227" s="2" customFormat="1">
      <c r="A227" s="39"/>
      <c r="B227" s="40"/>
      <c r="C227" s="41"/>
      <c r="D227" s="214" t="s">
        <v>124</v>
      </c>
      <c r="E227" s="41"/>
      <c r="F227" s="215" t="s">
        <v>362</v>
      </c>
      <c r="G227" s="41"/>
      <c r="H227" s="41"/>
      <c r="I227" s="216"/>
      <c r="J227" s="41"/>
      <c r="K227" s="41"/>
      <c r="L227" s="45"/>
      <c r="M227" s="217"/>
      <c r="N227" s="218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124</v>
      </c>
      <c r="AU227" s="18" t="s">
        <v>81</v>
      </c>
    </row>
    <row r="228" s="2" customFormat="1">
      <c r="A228" s="39"/>
      <c r="B228" s="40"/>
      <c r="C228" s="41"/>
      <c r="D228" s="219" t="s">
        <v>126</v>
      </c>
      <c r="E228" s="41"/>
      <c r="F228" s="220" t="s">
        <v>363</v>
      </c>
      <c r="G228" s="41"/>
      <c r="H228" s="41"/>
      <c r="I228" s="216"/>
      <c r="J228" s="41"/>
      <c r="K228" s="41"/>
      <c r="L228" s="45"/>
      <c r="M228" s="217"/>
      <c r="N228" s="218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126</v>
      </c>
      <c r="AU228" s="18" t="s">
        <v>81</v>
      </c>
    </row>
    <row r="229" s="2" customFormat="1">
      <c r="A229" s="39"/>
      <c r="B229" s="40"/>
      <c r="C229" s="41"/>
      <c r="D229" s="214" t="s">
        <v>256</v>
      </c>
      <c r="E229" s="41"/>
      <c r="F229" s="253" t="s">
        <v>345</v>
      </c>
      <c r="G229" s="41"/>
      <c r="H229" s="41"/>
      <c r="I229" s="216"/>
      <c r="J229" s="41"/>
      <c r="K229" s="41"/>
      <c r="L229" s="45"/>
      <c r="M229" s="217"/>
      <c r="N229" s="218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256</v>
      </c>
      <c r="AU229" s="18" t="s">
        <v>81</v>
      </c>
    </row>
    <row r="230" s="2" customFormat="1" ht="24.15" customHeight="1">
      <c r="A230" s="39"/>
      <c r="B230" s="40"/>
      <c r="C230" s="201" t="s">
        <v>364</v>
      </c>
      <c r="D230" s="201" t="s">
        <v>117</v>
      </c>
      <c r="E230" s="202" t="s">
        <v>365</v>
      </c>
      <c r="F230" s="203" t="s">
        <v>366</v>
      </c>
      <c r="G230" s="204" t="s">
        <v>229</v>
      </c>
      <c r="H230" s="205">
        <v>74</v>
      </c>
      <c r="I230" s="206"/>
      <c r="J230" s="207">
        <f>ROUND(I230*H230,2)</f>
        <v>0</v>
      </c>
      <c r="K230" s="203" t="s">
        <v>121</v>
      </c>
      <c r="L230" s="45"/>
      <c r="M230" s="208" t="s">
        <v>19</v>
      </c>
      <c r="N230" s="209" t="s">
        <v>42</v>
      </c>
      <c r="O230" s="85"/>
      <c r="P230" s="210">
        <f>O230*H230</f>
        <v>0</v>
      </c>
      <c r="Q230" s="210">
        <v>0.00016000000000000001</v>
      </c>
      <c r="R230" s="210">
        <f>Q230*H230</f>
        <v>0.011840000000000002</v>
      </c>
      <c r="S230" s="210">
        <v>0</v>
      </c>
      <c r="T230" s="211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2" t="s">
        <v>201</v>
      </c>
      <c r="AT230" s="212" t="s">
        <v>117</v>
      </c>
      <c r="AU230" s="212" t="s">
        <v>81</v>
      </c>
      <c r="AY230" s="18" t="s">
        <v>114</v>
      </c>
      <c r="BE230" s="213">
        <f>IF(N230="základní",J230,0)</f>
        <v>0</v>
      </c>
      <c r="BF230" s="213">
        <f>IF(N230="snížená",J230,0)</f>
        <v>0</v>
      </c>
      <c r="BG230" s="213">
        <f>IF(N230="zákl. přenesená",J230,0)</f>
        <v>0</v>
      </c>
      <c r="BH230" s="213">
        <f>IF(N230="sníž. přenesená",J230,0)</f>
        <v>0</v>
      </c>
      <c r="BI230" s="213">
        <f>IF(N230="nulová",J230,0)</f>
        <v>0</v>
      </c>
      <c r="BJ230" s="18" t="s">
        <v>79</v>
      </c>
      <c r="BK230" s="213">
        <f>ROUND(I230*H230,2)</f>
        <v>0</v>
      </c>
      <c r="BL230" s="18" t="s">
        <v>201</v>
      </c>
      <c r="BM230" s="212" t="s">
        <v>367</v>
      </c>
    </row>
    <row r="231" s="2" customFormat="1">
      <c r="A231" s="39"/>
      <c r="B231" s="40"/>
      <c r="C231" s="41"/>
      <c r="D231" s="214" t="s">
        <v>124</v>
      </c>
      <c r="E231" s="41"/>
      <c r="F231" s="215" t="s">
        <v>368</v>
      </c>
      <c r="G231" s="41"/>
      <c r="H231" s="41"/>
      <c r="I231" s="216"/>
      <c r="J231" s="41"/>
      <c r="K231" s="41"/>
      <c r="L231" s="45"/>
      <c r="M231" s="217"/>
      <c r="N231" s="218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124</v>
      </c>
      <c r="AU231" s="18" t="s">
        <v>81</v>
      </c>
    </row>
    <row r="232" s="2" customFormat="1">
      <c r="A232" s="39"/>
      <c r="B232" s="40"/>
      <c r="C232" s="41"/>
      <c r="D232" s="219" t="s">
        <v>126</v>
      </c>
      <c r="E232" s="41"/>
      <c r="F232" s="220" t="s">
        <v>369</v>
      </c>
      <c r="G232" s="41"/>
      <c r="H232" s="41"/>
      <c r="I232" s="216"/>
      <c r="J232" s="41"/>
      <c r="K232" s="41"/>
      <c r="L232" s="45"/>
      <c r="M232" s="217"/>
      <c r="N232" s="218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126</v>
      </c>
      <c r="AU232" s="18" t="s">
        <v>81</v>
      </c>
    </row>
    <row r="233" s="13" customFormat="1">
      <c r="A233" s="13"/>
      <c r="B233" s="221"/>
      <c r="C233" s="222"/>
      <c r="D233" s="214" t="s">
        <v>128</v>
      </c>
      <c r="E233" s="223" t="s">
        <v>19</v>
      </c>
      <c r="F233" s="224" t="s">
        <v>370</v>
      </c>
      <c r="G233" s="222"/>
      <c r="H233" s="225">
        <v>74</v>
      </c>
      <c r="I233" s="226"/>
      <c r="J233" s="222"/>
      <c r="K233" s="222"/>
      <c r="L233" s="227"/>
      <c r="M233" s="228"/>
      <c r="N233" s="229"/>
      <c r="O233" s="229"/>
      <c r="P233" s="229"/>
      <c r="Q233" s="229"/>
      <c r="R233" s="229"/>
      <c r="S233" s="229"/>
      <c r="T233" s="23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1" t="s">
        <v>128</v>
      </c>
      <c r="AU233" s="231" t="s">
        <v>81</v>
      </c>
      <c r="AV233" s="13" t="s">
        <v>81</v>
      </c>
      <c r="AW233" s="13" t="s">
        <v>32</v>
      </c>
      <c r="AX233" s="13" t="s">
        <v>79</v>
      </c>
      <c r="AY233" s="231" t="s">
        <v>114</v>
      </c>
    </row>
    <row r="234" s="2" customFormat="1" ht="24.15" customHeight="1">
      <c r="A234" s="39"/>
      <c r="B234" s="40"/>
      <c r="C234" s="201" t="s">
        <v>371</v>
      </c>
      <c r="D234" s="201" t="s">
        <v>117</v>
      </c>
      <c r="E234" s="202" t="s">
        <v>372</v>
      </c>
      <c r="F234" s="203" t="s">
        <v>373</v>
      </c>
      <c r="G234" s="204" t="s">
        <v>229</v>
      </c>
      <c r="H234" s="205">
        <v>7.5</v>
      </c>
      <c r="I234" s="206"/>
      <c r="J234" s="207">
        <f>ROUND(I234*H234,2)</f>
        <v>0</v>
      </c>
      <c r="K234" s="203" t="s">
        <v>121</v>
      </c>
      <c r="L234" s="45"/>
      <c r="M234" s="208" t="s">
        <v>19</v>
      </c>
      <c r="N234" s="209" t="s">
        <v>42</v>
      </c>
      <c r="O234" s="85"/>
      <c r="P234" s="210">
        <f>O234*H234</f>
        <v>0</v>
      </c>
      <c r="Q234" s="210">
        <v>0.00021000000000000001</v>
      </c>
      <c r="R234" s="210">
        <f>Q234*H234</f>
        <v>0.001575</v>
      </c>
      <c r="S234" s="210">
        <v>0</v>
      </c>
      <c r="T234" s="211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2" t="s">
        <v>201</v>
      </c>
      <c r="AT234" s="212" t="s">
        <v>117</v>
      </c>
      <c r="AU234" s="212" t="s">
        <v>81</v>
      </c>
      <c r="AY234" s="18" t="s">
        <v>114</v>
      </c>
      <c r="BE234" s="213">
        <f>IF(N234="základní",J234,0)</f>
        <v>0</v>
      </c>
      <c r="BF234" s="213">
        <f>IF(N234="snížená",J234,0)</f>
        <v>0</v>
      </c>
      <c r="BG234" s="213">
        <f>IF(N234="zákl. přenesená",J234,0)</f>
        <v>0</v>
      </c>
      <c r="BH234" s="213">
        <f>IF(N234="sníž. přenesená",J234,0)</f>
        <v>0</v>
      </c>
      <c r="BI234" s="213">
        <f>IF(N234="nulová",J234,0)</f>
        <v>0</v>
      </c>
      <c r="BJ234" s="18" t="s">
        <v>79</v>
      </c>
      <c r="BK234" s="213">
        <f>ROUND(I234*H234,2)</f>
        <v>0</v>
      </c>
      <c r="BL234" s="18" t="s">
        <v>201</v>
      </c>
      <c r="BM234" s="212" t="s">
        <v>374</v>
      </c>
    </row>
    <row r="235" s="2" customFormat="1">
      <c r="A235" s="39"/>
      <c r="B235" s="40"/>
      <c r="C235" s="41"/>
      <c r="D235" s="214" t="s">
        <v>124</v>
      </c>
      <c r="E235" s="41"/>
      <c r="F235" s="215" t="s">
        <v>375</v>
      </c>
      <c r="G235" s="41"/>
      <c r="H235" s="41"/>
      <c r="I235" s="216"/>
      <c r="J235" s="41"/>
      <c r="K235" s="41"/>
      <c r="L235" s="45"/>
      <c r="M235" s="217"/>
      <c r="N235" s="218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124</v>
      </c>
      <c r="AU235" s="18" t="s">
        <v>81</v>
      </c>
    </row>
    <row r="236" s="2" customFormat="1">
      <c r="A236" s="39"/>
      <c r="B236" s="40"/>
      <c r="C236" s="41"/>
      <c r="D236" s="219" t="s">
        <v>126</v>
      </c>
      <c r="E236" s="41"/>
      <c r="F236" s="220" t="s">
        <v>376</v>
      </c>
      <c r="G236" s="41"/>
      <c r="H236" s="41"/>
      <c r="I236" s="216"/>
      <c r="J236" s="41"/>
      <c r="K236" s="41"/>
      <c r="L236" s="45"/>
      <c r="M236" s="217"/>
      <c r="N236" s="218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126</v>
      </c>
      <c r="AU236" s="18" t="s">
        <v>81</v>
      </c>
    </row>
    <row r="237" s="13" customFormat="1">
      <c r="A237" s="13"/>
      <c r="B237" s="221"/>
      <c r="C237" s="222"/>
      <c r="D237" s="214" t="s">
        <v>128</v>
      </c>
      <c r="E237" s="223" t="s">
        <v>19</v>
      </c>
      <c r="F237" s="224" t="s">
        <v>377</v>
      </c>
      <c r="G237" s="222"/>
      <c r="H237" s="225">
        <v>7.5</v>
      </c>
      <c r="I237" s="226"/>
      <c r="J237" s="222"/>
      <c r="K237" s="222"/>
      <c r="L237" s="227"/>
      <c r="M237" s="228"/>
      <c r="N237" s="229"/>
      <c r="O237" s="229"/>
      <c r="P237" s="229"/>
      <c r="Q237" s="229"/>
      <c r="R237" s="229"/>
      <c r="S237" s="229"/>
      <c r="T237" s="23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1" t="s">
        <v>128</v>
      </c>
      <c r="AU237" s="231" t="s">
        <v>81</v>
      </c>
      <c r="AV237" s="13" t="s">
        <v>81</v>
      </c>
      <c r="AW237" s="13" t="s">
        <v>32</v>
      </c>
      <c r="AX237" s="13" t="s">
        <v>79</v>
      </c>
      <c r="AY237" s="231" t="s">
        <v>114</v>
      </c>
    </row>
    <row r="238" s="2" customFormat="1" ht="16.5" customHeight="1">
      <c r="A238" s="39"/>
      <c r="B238" s="40"/>
      <c r="C238" s="201" t="s">
        <v>378</v>
      </c>
      <c r="D238" s="201" t="s">
        <v>117</v>
      </c>
      <c r="E238" s="202" t="s">
        <v>379</v>
      </c>
      <c r="F238" s="203" t="s">
        <v>380</v>
      </c>
      <c r="G238" s="204" t="s">
        <v>146</v>
      </c>
      <c r="H238" s="205">
        <v>1</v>
      </c>
      <c r="I238" s="206"/>
      <c r="J238" s="207">
        <f>ROUND(I238*H238,2)</f>
        <v>0</v>
      </c>
      <c r="K238" s="203" t="s">
        <v>121</v>
      </c>
      <c r="L238" s="45"/>
      <c r="M238" s="208" t="s">
        <v>19</v>
      </c>
      <c r="N238" s="209" t="s">
        <v>42</v>
      </c>
      <c r="O238" s="85"/>
      <c r="P238" s="210">
        <f>O238*H238</f>
        <v>0</v>
      </c>
      <c r="Q238" s="210">
        <v>0.00056999999999999998</v>
      </c>
      <c r="R238" s="210">
        <f>Q238*H238</f>
        <v>0.00056999999999999998</v>
      </c>
      <c r="S238" s="210">
        <v>0</v>
      </c>
      <c r="T238" s="211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2" t="s">
        <v>201</v>
      </c>
      <c r="AT238" s="212" t="s">
        <v>117</v>
      </c>
      <c r="AU238" s="212" t="s">
        <v>81</v>
      </c>
      <c r="AY238" s="18" t="s">
        <v>114</v>
      </c>
      <c r="BE238" s="213">
        <f>IF(N238="základní",J238,0)</f>
        <v>0</v>
      </c>
      <c r="BF238" s="213">
        <f>IF(N238="snížená",J238,0)</f>
        <v>0</v>
      </c>
      <c r="BG238" s="213">
        <f>IF(N238="zákl. přenesená",J238,0)</f>
        <v>0</v>
      </c>
      <c r="BH238" s="213">
        <f>IF(N238="sníž. přenesená",J238,0)</f>
        <v>0</v>
      </c>
      <c r="BI238" s="213">
        <f>IF(N238="nulová",J238,0)</f>
        <v>0</v>
      </c>
      <c r="BJ238" s="18" t="s">
        <v>79</v>
      </c>
      <c r="BK238" s="213">
        <f>ROUND(I238*H238,2)</f>
        <v>0</v>
      </c>
      <c r="BL238" s="18" t="s">
        <v>201</v>
      </c>
      <c r="BM238" s="212" t="s">
        <v>381</v>
      </c>
    </row>
    <row r="239" s="2" customFormat="1">
      <c r="A239" s="39"/>
      <c r="B239" s="40"/>
      <c r="C239" s="41"/>
      <c r="D239" s="214" t="s">
        <v>124</v>
      </c>
      <c r="E239" s="41"/>
      <c r="F239" s="215" t="s">
        <v>382</v>
      </c>
      <c r="G239" s="41"/>
      <c r="H239" s="41"/>
      <c r="I239" s="216"/>
      <c r="J239" s="41"/>
      <c r="K239" s="41"/>
      <c r="L239" s="45"/>
      <c r="M239" s="217"/>
      <c r="N239" s="218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124</v>
      </c>
      <c r="AU239" s="18" t="s">
        <v>81</v>
      </c>
    </row>
    <row r="240" s="2" customFormat="1">
      <c r="A240" s="39"/>
      <c r="B240" s="40"/>
      <c r="C240" s="41"/>
      <c r="D240" s="219" t="s">
        <v>126</v>
      </c>
      <c r="E240" s="41"/>
      <c r="F240" s="220" t="s">
        <v>383</v>
      </c>
      <c r="G240" s="41"/>
      <c r="H240" s="41"/>
      <c r="I240" s="216"/>
      <c r="J240" s="41"/>
      <c r="K240" s="41"/>
      <c r="L240" s="45"/>
      <c r="M240" s="217"/>
      <c r="N240" s="218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126</v>
      </c>
      <c r="AU240" s="18" t="s">
        <v>81</v>
      </c>
    </row>
    <row r="241" s="2" customFormat="1" ht="16.5" customHeight="1">
      <c r="A241" s="39"/>
      <c r="B241" s="40"/>
      <c r="C241" s="201" t="s">
        <v>384</v>
      </c>
      <c r="D241" s="201" t="s">
        <v>117</v>
      </c>
      <c r="E241" s="202" t="s">
        <v>385</v>
      </c>
      <c r="F241" s="203" t="s">
        <v>386</v>
      </c>
      <c r="G241" s="204" t="s">
        <v>146</v>
      </c>
      <c r="H241" s="205">
        <v>1</v>
      </c>
      <c r="I241" s="206"/>
      <c r="J241" s="207">
        <f>ROUND(I241*H241,2)</f>
        <v>0</v>
      </c>
      <c r="K241" s="203" t="s">
        <v>121</v>
      </c>
      <c r="L241" s="45"/>
      <c r="M241" s="208" t="s">
        <v>19</v>
      </c>
      <c r="N241" s="209" t="s">
        <v>42</v>
      </c>
      <c r="O241" s="85"/>
      <c r="P241" s="210">
        <f>O241*H241</f>
        <v>0</v>
      </c>
      <c r="Q241" s="210">
        <v>0.00080000000000000004</v>
      </c>
      <c r="R241" s="210">
        <f>Q241*H241</f>
        <v>0.00080000000000000004</v>
      </c>
      <c r="S241" s="210">
        <v>0</v>
      </c>
      <c r="T241" s="211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2" t="s">
        <v>201</v>
      </c>
      <c r="AT241" s="212" t="s">
        <v>117</v>
      </c>
      <c r="AU241" s="212" t="s">
        <v>81</v>
      </c>
      <c r="AY241" s="18" t="s">
        <v>114</v>
      </c>
      <c r="BE241" s="213">
        <f>IF(N241="základní",J241,0)</f>
        <v>0</v>
      </c>
      <c r="BF241" s="213">
        <f>IF(N241="snížená",J241,0)</f>
        <v>0</v>
      </c>
      <c r="BG241" s="213">
        <f>IF(N241="zákl. přenesená",J241,0)</f>
        <v>0</v>
      </c>
      <c r="BH241" s="213">
        <f>IF(N241="sníž. přenesená",J241,0)</f>
        <v>0</v>
      </c>
      <c r="BI241" s="213">
        <f>IF(N241="nulová",J241,0)</f>
        <v>0</v>
      </c>
      <c r="BJ241" s="18" t="s">
        <v>79</v>
      </c>
      <c r="BK241" s="213">
        <f>ROUND(I241*H241,2)</f>
        <v>0</v>
      </c>
      <c r="BL241" s="18" t="s">
        <v>201</v>
      </c>
      <c r="BM241" s="212" t="s">
        <v>387</v>
      </c>
    </row>
    <row r="242" s="2" customFormat="1">
      <c r="A242" s="39"/>
      <c r="B242" s="40"/>
      <c r="C242" s="41"/>
      <c r="D242" s="214" t="s">
        <v>124</v>
      </c>
      <c r="E242" s="41"/>
      <c r="F242" s="215" t="s">
        <v>388</v>
      </c>
      <c r="G242" s="41"/>
      <c r="H242" s="41"/>
      <c r="I242" s="216"/>
      <c r="J242" s="41"/>
      <c r="K242" s="41"/>
      <c r="L242" s="45"/>
      <c r="M242" s="217"/>
      <c r="N242" s="218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124</v>
      </c>
      <c r="AU242" s="18" t="s">
        <v>81</v>
      </c>
    </row>
    <row r="243" s="2" customFormat="1">
      <c r="A243" s="39"/>
      <c r="B243" s="40"/>
      <c r="C243" s="41"/>
      <c r="D243" s="219" t="s">
        <v>126</v>
      </c>
      <c r="E243" s="41"/>
      <c r="F243" s="220" t="s">
        <v>389</v>
      </c>
      <c r="G243" s="41"/>
      <c r="H243" s="41"/>
      <c r="I243" s="216"/>
      <c r="J243" s="41"/>
      <c r="K243" s="41"/>
      <c r="L243" s="45"/>
      <c r="M243" s="217"/>
      <c r="N243" s="218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126</v>
      </c>
      <c r="AU243" s="18" t="s">
        <v>81</v>
      </c>
    </row>
    <row r="244" s="2" customFormat="1" ht="16.5" customHeight="1">
      <c r="A244" s="39"/>
      <c r="B244" s="40"/>
      <c r="C244" s="201" t="s">
        <v>390</v>
      </c>
      <c r="D244" s="201" t="s">
        <v>117</v>
      </c>
      <c r="E244" s="202" t="s">
        <v>391</v>
      </c>
      <c r="F244" s="203" t="s">
        <v>392</v>
      </c>
      <c r="G244" s="204" t="s">
        <v>146</v>
      </c>
      <c r="H244" s="205">
        <v>1</v>
      </c>
      <c r="I244" s="206"/>
      <c r="J244" s="207">
        <f>ROUND(I244*H244,2)</f>
        <v>0</v>
      </c>
      <c r="K244" s="203" t="s">
        <v>121</v>
      </c>
      <c r="L244" s="45"/>
      <c r="M244" s="208" t="s">
        <v>19</v>
      </c>
      <c r="N244" s="209" t="s">
        <v>42</v>
      </c>
      <c r="O244" s="85"/>
      <c r="P244" s="210">
        <f>O244*H244</f>
        <v>0</v>
      </c>
      <c r="Q244" s="210">
        <v>0.0011999999999999999</v>
      </c>
      <c r="R244" s="210">
        <f>Q244*H244</f>
        <v>0.0011999999999999999</v>
      </c>
      <c r="S244" s="210">
        <v>0</v>
      </c>
      <c r="T244" s="211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2" t="s">
        <v>201</v>
      </c>
      <c r="AT244" s="212" t="s">
        <v>117</v>
      </c>
      <c r="AU244" s="212" t="s">
        <v>81</v>
      </c>
      <c r="AY244" s="18" t="s">
        <v>114</v>
      </c>
      <c r="BE244" s="213">
        <f>IF(N244="základní",J244,0)</f>
        <v>0</v>
      </c>
      <c r="BF244" s="213">
        <f>IF(N244="snížená",J244,0)</f>
        <v>0</v>
      </c>
      <c r="BG244" s="213">
        <f>IF(N244="zákl. přenesená",J244,0)</f>
        <v>0</v>
      </c>
      <c r="BH244" s="213">
        <f>IF(N244="sníž. přenesená",J244,0)</f>
        <v>0</v>
      </c>
      <c r="BI244" s="213">
        <f>IF(N244="nulová",J244,0)</f>
        <v>0</v>
      </c>
      <c r="BJ244" s="18" t="s">
        <v>79</v>
      </c>
      <c r="BK244" s="213">
        <f>ROUND(I244*H244,2)</f>
        <v>0</v>
      </c>
      <c r="BL244" s="18" t="s">
        <v>201</v>
      </c>
      <c r="BM244" s="212" t="s">
        <v>393</v>
      </c>
    </row>
    <row r="245" s="2" customFormat="1">
      <c r="A245" s="39"/>
      <c r="B245" s="40"/>
      <c r="C245" s="41"/>
      <c r="D245" s="214" t="s">
        <v>124</v>
      </c>
      <c r="E245" s="41"/>
      <c r="F245" s="215" t="s">
        <v>394</v>
      </c>
      <c r="G245" s="41"/>
      <c r="H245" s="41"/>
      <c r="I245" s="216"/>
      <c r="J245" s="41"/>
      <c r="K245" s="41"/>
      <c r="L245" s="45"/>
      <c r="M245" s="217"/>
      <c r="N245" s="218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124</v>
      </c>
      <c r="AU245" s="18" t="s">
        <v>81</v>
      </c>
    </row>
    <row r="246" s="2" customFormat="1">
      <c r="A246" s="39"/>
      <c r="B246" s="40"/>
      <c r="C246" s="41"/>
      <c r="D246" s="219" t="s">
        <v>126</v>
      </c>
      <c r="E246" s="41"/>
      <c r="F246" s="220" t="s">
        <v>395</v>
      </c>
      <c r="G246" s="41"/>
      <c r="H246" s="41"/>
      <c r="I246" s="216"/>
      <c r="J246" s="41"/>
      <c r="K246" s="41"/>
      <c r="L246" s="45"/>
      <c r="M246" s="217"/>
      <c r="N246" s="218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126</v>
      </c>
      <c r="AU246" s="18" t="s">
        <v>81</v>
      </c>
    </row>
    <row r="247" s="2" customFormat="1" ht="24.15" customHeight="1">
      <c r="A247" s="39"/>
      <c r="B247" s="40"/>
      <c r="C247" s="201" t="s">
        <v>396</v>
      </c>
      <c r="D247" s="201" t="s">
        <v>117</v>
      </c>
      <c r="E247" s="202" t="s">
        <v>397</v>
      </c>
      <c r="F247" s="203" t="s">
        <v>398</v>
      </c>
      <c r="G247" s="204" t="s">
        <v>264</v>
      </c>
      <c r="H247" s="205">
        <v>9</v>
      </c>
      <c r="I247" s="206"/>
      <c r="J247" s="207">
        <f>ROUND(I247*H247,2)</f>
        <v>0</v>
      </c>
      <c r="K247" s="203" t="s">
        <v>19</v>
      </c>
      <c r="L247" s="45"/>
      <c r="M247" s="208" t="s">
        <v>19</v>
      </c>
      <c r="N247" s="209" t="s">
        <v>42</v>
      </c>
      <c r="O247" s="85"/>
      <c r="P247" s="210">
        <f>O247*H247</f>
        <v>0</v>
      </c>
      <c r="Q247" s="210">
        <v>0</v>
      </c>
      <c r="R247" s="210">
        <f>Q247*H247</f>
        <v>0</v>
      </c>
      <c r="S247" s="210">
        <v>0</v>
      </c>
      <c r="T247" s="211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2" t="s">
        <v>201</v>
      </c>
      <c r="AT247" s="212" t="s">
        <v>117</v>
      </c>
      <c r="AU247" s="212" t="s">
        <v>81</v>
      </c>
      <c r="AY247" s="18" t="s">
        <v>114</v>
      </c>
      <c r="BE247" s="213">
        <f>IF(N247="základní",J247,0)</f>
        <v>0</v>
      </c>
      <c r="BF247" s="213">
        <f>IF(N247="snížená",J247,0)</f>
        <v>0</v>
      </c>
      <c r="BG247" s="213">
        <f>IF(N247="zákl. přenesená",J247,0)</f>
        <v>0</v>
      </c>
      <c r="BH247" s="213">
        <f>IF(N247="sníž. přenesená",J247,0)</f>
        <v>0</v>
      </c>
      <c r="BI247" s="213">
        <f>IF(N247="nulová",J247,0)</f>
        <v>0</v>
      </c>
      <c r="BJ247" s="18" t="s">
        <v>79</v>
      </c>
      <c r="BK247" s="213">
        <f>ROUND(I247*H247,2)</f>
        <v>0</v>
      </c>
      <c r="BL247" s="18" t="s">
        <v>201</v>
      </c>
      <c r="BM247" s="212" t="s">
        <v>399</v>
      </c>
    </row>
    <row r="248" s="2" customFormat="1">
      <c r="A248" s="39"/>
      <c r="B248" s="40"/>
      <c r="C248" s="41"/>
      <c r="D248" s="214" t="s">
        <v>124</v>
      </c>
      <c r="E248" s="41"/>
      <c r="F248" s="215" t="s">
        <v>398</v>
      </c>
      <c r="G248" s="41"/>
      <c r="H248" s="41"/>
      <c r="I248" s="216"/>
      <c r="J248" s="41"/>
      <c r="K248" s="41"/>
      <c r="L248" s="45"/>
      <c r="M248" s="217"/>
      <c r="N248" s="218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124</v>
      </c>
      <c r="AU248" s="18" t="s">
        <v>81</v>
      </c>
    </row>
    <row r="249" s="2" customFormat="1" ht="16.5" customHeight="1">
      <c r="A249" s="39"/>
      <c r="B249" s="40"/>
      <c r="C249" s="201" t="s">
        <v>400</v>
      </c>
      <c r="D249" s="201" t="s">
        <v>117</v>
      </c>
      <c r="E249" s="202" t="s">
        <v>401</v>
      </c>
      <c r="F249" s="203" t="s">
        <v>402</v>
      </c>
      <c r="G249" s="204" t="s">
        <v>403</v>
      </c>
      <c r="H249" s="205">
        <v>31</v>
      </c>
      <c r="I249" s="206"/>
      <c r="J249" s="207">
        <f>ROUND(I249*H249,2)</f>
        <v>0</v>
      </c>
      <c r="K249" s="203" t="s">
        <v>19</v>
      </c>
      <c r="L249" s="45"/>
      <c r="M249" s="208" t="s">
        <v>19</v>
      </c>
      <c r="N249" s="209" t="s">
        <v>42</v>
      </c>
      <c r="O249" s="85"/>
      <c r="P249" s="210">
        <f>O249*H249</f>
        <v>0</v>
      </c>
      <c r="Q249" s="210">
        <v>0</v>
      </c>
      <c r="R249" s="210">
        <f>Q249*H249</f>
        <v>0</v>
      </c>
      <c r="S249" s="210">
        <v>0</v>
      </c>
      <c r="T249" s="211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2" t="s">
        <v>201</v>
      </c>
      <c r="AT249" s="212" t="s">
        <v>117</v>
      </c>
      <c r="AU249" s="212" t="s">
        <v>81</v>
      </c>
      <c r="AY249" s="18" t="s">
        <v>114</v>
      </c>
      <c r="BE249" s="213">
        <f>IF(N249="základní",J249,0)</f>
        <v>0</v>
      </c>
      <c r="BF249" s="213">
        <f>IF(N249="snížená",J249,0)</f>
        <v>0</v>
      </c>
      <c r="BG249" s="213">
        <f>IF(N249="zákl. přenesená",J249,0)</f>
        <v>0</v>
      </c>
      <c r="BH249" s="213">
        <f>IF(N249="sníž. přenesená",J249,0)</f>
        <v>0</v>
      </c>
      <c r="BI249" s="213">
        <f>IF(N249="nulová",J249,0)</f>
        <v>0</v>
      </c>
      <c r="BJ249" s="18" t="s">
        <v>79</v>
      </c>
      <c r="BK249" s="213">
        <f>ROUND(I249*H249,2)</f>
        <v>0</v>
      </c>
      <c r="BL249" s="18" t="s">
        <v>201</v>
      </c>
      <c r="BM249" s="212" t="s">
        <v>404</v>
      </c>
    </row>
    <row r="250" s="2" customFormat="1">
      <c r="A250" s="39"/>
      <c r="B250" s="40"/>
      <c r="C250" s="41"/>
      <c r="D250" s="214" t="s">
        <v>124</v>
      </c>
      <c r="E250" s="41"/>
      <c r="F250" s="215" t="s">
        <v>402</v>
      </c>
      <c r="G250" s="41"/>
      <c r="H250" s="41"/>
      <c r="I250" s="216"/>
      <c r="J250" s="41"/>
      <c r="K250" s="41"/>
      <c r="L250" s="45"/>
      <c r="M250" s="217"/>
      <c r="N250" s="218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124</v>
      </c>
      <c r="AU250" s="18" t="s">
        <v>81</v>
      </c>
    </row>
    <row r="251" s="2" customFormat="1" ht="21.75" customHeight="1">
      <c r="A251" s="39"/>
      <c r="B251" s="40"/>
      <c r="C251" s="201" t="s">
        <v>405</v>
      </c>
      <c r="D251" s="201" t="s">
        <v>117</v>
      </c>
      <c r="E251" s="202" t="s">
        <v>406</v>
      </c>
      <c r="F251" s="203" t="s">
        <v>407</v>
      </c>
      <c r="G251" s="204" t="s">
        <v>264</v>
      </c>
      <c r="H251" s="205">
        <v>1</v>
      </c>
      <c r="I251" s="206"/>
      <c r="J251" s="207">
        <f>ROUND(I251*H251,2)</f>
        <v>0</v>
      </c>
      <c r="K251" s="203" t="s">
        <v>19</v>
      </c>
      <c r="L251" s="45"/>
      <c r="M251" s="208" t="s">
        <v>19</v>
      </c>
      <c r="N251" s="209" t="s">
        <v>42</v>
      </c>
      <c r="O251" s="85"/>
      <c r="P251" s="210">
        <f>O251*H251</f>
        <v>0</v>
      </c>
      <c r="Q251" s="210">
        <v>0</v>
      </c>
      <c r="R251" s="210">
        <f>Q251*H251</f>
        <v>0</v>
      </c>
      <c r="S251" s="210">
        <v>0</v>
      </c>
      <c r="T251" s="211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2" t="s">
        <v>201</v>
      </c>
      <c r="AT251" s="212" t="s">
        <v>117</v>
      </c>
      <c r="AU251" s="212" t="s">
        <v>81</v>
      </c>
      <c r="AY251" s="18" t="s">
        <v>114</v>
      </c>
      <c r="BE251" s="213">
        <f>IF(N251="základní",J251,0)</f>
        <v>0</v>
      </c>
      <c r="BF251" s="213">
        <f>IF(N251="snížená",J251,0)</f>
        <v>0</v>
      </c>
      <c r="BG251" s="213">
        <f>IF(N251="zákl. přenesená",J251,0)</f>
        <v>0</v>
      </c>
      <c r="BH251" s="213">
        <f>IF(N251="sníž. přenesená",J251,0)</f>
        <v>0</v>
      </c>
      <c r="BI251" s="213">
        <f>IF(N251="nulová",J251,0)</f>
        <v>0</v>
      </c>
      <c r="BJ251" s="18" t="s">
        <v>79</v>
      </c>
      <c r="BK251" s="213">
        <f>ROUND(I251*H251,2)</f>
        <v>0</v>
      </c>
      <c r="BL251" s="18" t="s">
        <v>201</v>
      </c>
      <c r="BM251" s="212" t="s">
        <v>408</v>
      </c>
    </row>
    <row r="252" s="2" customFormat="1">
      <c r="A252" s="39"/>
      <c r="B252" s="40"/>
      <c r="C252" s="41"/>
      <c r="D252" s="214" t="s">
        <v>124</v>
      </c>
      <c r="E252" s="41"/>
      <c r="F252" s="215" t="s">
        <v>409</v>
      </c>
      <c r="G252" s="41"/>
      <c r="H252" s="41"/>
      <c r="I252" s="216"/>
      <c r="J252" s="41"/>
      <c r="K252" s="41"/>
      <c r="L252" s="45"/>
      <c r="M252" s="217"/>
      <c r="N252" s="218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124</v>
      </c>
      <c r="AU252" s="18" t="s">
        <v>81</v>
      </c>
    </row>
    <row r="253" s="2" customFormat="1">
      <c r="A253" s="39"/>
      <c r="B253" s="40"/>
      <c r="C253" s="41"/>
      <c r="D253" s="214" t="s">
        <v>256</v>
      </c>
      <c r="E253" s="41"/>
      <c r="F253" s="253" t="s">
        <v>410</v>
      </c>
      <c r="G253" s="41"/>
      <c r="H253" s="41"/>
      <c r="I253" s="216"/>
      <c r="J253" s="41"/>
      <c r="K253" s="41"/>
      <c r="L253" s="45"/>
      <c r="M253" s="217"/>
      <c r="N253" s="218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256</v>
      </c>
      <c r="AU253" s="18" t="s">
        <v>81</v>
      </c>
    </row>
    <row r="254" s="2" customFormat="1" ht="24.15" customHeight="1">
      <c r="A254" s="39"/>
      <c r="B254" s="40"/>
      <c r="C254" s="201" t="s">
        <v>411</v>
      </c>
      <c r="D254" s="201" t="s">
        <v>117</v>
      </c>
      <c r="E254" s="202" t="s">
        <v>412</v>
      </c>
      <c r="F254" s="203" t="s">
        <v>413</v>
      </c>
      <c r="G254" s="204" t="s">
        <v>264</v>
      </c>
      <c r="H254" s="205">
        <v>1</v>
      </c>
      <c r="I254" s="206"/>
      <c r="J254" s="207">
        <f>ROUND(I254*H254,2)</f>
        <v>0</v>
      </c>
      <c r="K254" s="203" t="s">
        <v>19</v>
      </c>
      <c r="L254" s="45"/>
      <c r="M254" s="208" t="s">
        <v>19</v>
      </c>
      <c r="N254" s="209" t="s">
        <v>42</v>
      </c>
      <c r="O254" s="85"/>
      <c r="P254" s="210">
        <f>O254*H254</f>
        <v>0</v>
      </c>
      <c r="Q254" s="210">
        <v>0</v>
      </c>
      <c r="R254" s="210">
        <f>Q254*H254</f>
        <v>0</v>
      </c>
      <c r="S254" s="210">
        <v>0</v>
      </c>
      <c r="T254" s="211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2" t="s">
        <v>201</v>
      </c>
      <c r="AT254" s="212" t="s">
        <v>117</v>
      </c>
      <c r="AU254" s="212" t="s">
        <v>81</v>
      </c>
      <c r="AY254" s="18" t="s">
        <v>114</v>
      </c>
      <c r="BE254" s="213">
        <f>IF(N254="základní",J254,0)</f>
        <v>0</v>
      </c>
      <c r="BF254" s="213">
        <f>IF(N254="snížená",J254,0)</f>
        <v>0</v>
      </c>
      <c r="BG254" s="213">
        <f>IF(N254="zákl. přenesená",J254,0)</f>
        <v>0</v>
      </c>
      <c r="BH254" s="213">
        <f>IF(N254="sníž. přenesená",J254,0)</f>
        <v>0</v>
      </c>
      <c r="BI254" s="213">
        <f>IF(N254="nulová",J254,0)</f>
        <v>0</v>
      </c>
      <c r="BJ254" s="18" t="s">
        <v>79</v>
      </c>
      <c r="BK254" s="213">
        <f>ROUND(I254*H254,2)</f>
        <v>0</v>
      </c>
      <c r="BL254" s="18" t="s">
        <v>201</v>
      </c>
      <c r="BM254" s="212" t="s">
        <v>414</v>
      </c>
    </row>
    <row r="255" s="2" customFormat="1">
      <c r="A255" s="39"/>
      <c r="B255" s="40"/>
      <c r="C255" s="41"/>
      <c r="D255" s="214" t="s">
        <v>124</v>
      </c>
      <c r="E255" s="41"/>
      <c r="F255" s="215" t="s">
        <v>413</v>
      </c>
      <c r="G255" s="41"/>
      <c r="H255" s="41"/>
      <c r="I255" s="216"/>
      <c r="J255" s="41"/>
      <c r="K255" s="41"/>
      <c r="L255" s="45"/>
      <c r="M255" s="217"/>
      <c r="N255" s="218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124</v>
      </c>
      <c r="AU255" s="18" t="s">
        <v>81</v>
      </c>
    </row>
    <row r="256" s="2" customFormat="1">
      <c r="A256" s="39"/>
      <c r="B256" s="40"/>
      <c r="C256" s="41"/>
      <c r="D256" s="214" t="s">
        <v>256</v>
      </c>
      <c r="E256" s="41"/>
      <c r="F256" s="253" t="s">
        <v>415</v>
      </c>
      <c r="G256" s="41"/>
      <c r="H256" s="41"/>
      <c r="I256" s="216"/>
      <c r="J256" s="41"/>
      <c r="K256" s="41"/>
      <c r="L256" s="45"/>
      <c r="M256" s="217"/>
      <c r="N256" s="218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256</v>
      </c>
      <c r="AU256" s="18" t="s">
        <v>81</v>
      </c>
    </row>
    <row r="257" s="2" customFormat="1" ht="16.5" customHeight="1">
      <c r="A257" s="39"/>
      <c r="B257" s="40"/>
      <c r="C257" s="201" t="s">
        <v>416</v>
      </c>
      <c r="D257" s="201" t="s">
        <v>117</v>
      </c>
      <c r="E257" s="202" t="s">
        <v>417</v>
      </c>
      <c r="F257" s="203" t="s">
        <v>305</v>
      </c>
      <c r="G257" s="204" t="s">
        <v>306</v>
      </c>
      <c r="H257" s="205">
        <v>20</v>
      </c>
      <c r="I257" s="206"/>
      <c r="J257" s="207">
        <f>ROUND(I257*H257,2)</f>
        <v>0</v>
      </c>
      <c r="K257" s="203" t="s">
        <v>19</v>
      </c>
      <c r="L257" s="45"/>
      <c r="M257" s="208" t="s">
        <v>19</v>
      </c>
      <c r="N257" s="209" t="s">
        <v>42</v>
      </c>
      <c r="O257" s="85"/>
      <c r="P257" s="210">
        <f>O257*H257</f>
        <v>0</v>
      </c>
      <c r="Q257" s="210">
        <v>0</v>
      </c>
      <c r="R257" s="210">
        <f>Q257*H257</f>
        <v>0</v>
      </c>
      <c r="S257" s="210">
        <v>0</v>
      </c>
      <c r="T257" s="211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12" t="s">
        <v>201</v>
      </c>
      <c r="AT257" s="212" t="s">
        <v>117</v>
      </c>
      <c r="AU257" s="212" t="s">
        <v>81</v>
      </c>
      <c r="AY257" s="18" t="s">
        <v>114</v>
      </c>
      <c r="BE257" s="213">
        <f>IF(N257="základní",J257,0)</f>
        <v>0</v>
      </c>
      <c r="BF257" s="213">
        <f>IF(N257="snížená",J257,0)</f>
        <v>0</v>
      </c>
      <c r="BG257" s="213">
        <f>IF(N257="zákl. přenesená",J257,0)</f>
        <v>0</v>
      </c>
      <c r="BH257" s="213">
        <f>IF(N257="sníž. přenesená",J257,0)</f>
        <v>0</v>
      </c>
      <c r="BI257" s="213">
        <f>IF(N257="nulová",J257,0)</f>
        <v>0</v>
      </c>
      <c r="BJ257" s="18" t="s">
        <v>79</v>
      </c>
      <c r="BK257" s="213">
        <f>ROUND(I257*H257,2)</f>
        <v>0</v>
      </c>
      <c r="BL257" s="18" t="s">
        <v>201</v>
      </c>
      <c r="BM257" s="212" t="s">
        <v>418</v>
      </c>
    </row>
    <row r="258" s="2" customFormat="1">
      <c r="A258" s="39"/>
      <c r="B258" s="40"/>
      <c r="C258" s="41"/>
      <c r="D258" s="214" t="s">
        <v>124</v>
      </c>
      <c r="E258" s="41"/>
      <c r="F258" s="215" t="s">
        <v>305</v>
      </c>
      <c r="G258" s="41"/>
      <c r="H258" s="41"/>
      <c r="I258" s="216"/>
      <c r="J258" s="41"/>
      <c r="K258" s="41"/>
      <c r="L258" s="45"/>
      <c r="M258" s="217"/>
      <c r="N258" s="218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124</v>
      </c>
      <c r="AU258" s="18" t="s">
        <v>81</v>
      </c>
    </row>
    <row r="259" s="2" customFormat="1" ht="16.5" customHeight="1">
      <c r="A259" s="39"/>
      <c r="B259" s="40"/>
      <c r="C259" s="201" t="s">
        <v>419</v>
      </c>
      <c r="D259" s="201" t="s">
        <v>117</v>
      </c>
      <c r="E259" s="202" t="s">
        <v>420</v>
      </c>
      <c r="F259" s="203" t="s">
        <v>421</v>
      </c>
      <c r="G259" s="204" t="s">
        <v>164</v>
      </c>
      <c r="H259" s="205">
        <v>0.14499999999999999</v>
      </c>
      <c r="I259" s="206"/>
      <c r="J259" s="207">
        <f>ROUND(I259*H259,2)</f>
        <v>0</v>
      </c>
      <c r="K259" s="203" t="s">
        <v>121</v>
      </c>
      <c r="L259" s="45"/>
      <c r="M259" s="208" t="s">
        <v>19</v>
      </c>
      <c r="N259" s="209" t="s">
        <v>42</v>
      </c>
      <c r="O259" s="85"/>
      <c r="P259" s="210">
        <f>O259*H259</f>
        <v>0</v>
      </c>
      <c r="Q259" s="210">
        <v>0</v>
      </c>
      <c r="R259" s="210">
        <f>Q259*H259</f>
        <v>0</v>
      </c>
      <c r="S259" s="210">
        <v>0</v>
      </c>
      <c r="T259" s="211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2" t="s">
        <v>201</v>
      </c>
      <c r="AT259" s="212" t="s">
        <v>117</v>
      </c>
      <c r="AU259" s="212" t="s">
        <v>81</v>
      </c>
      <c r="AY259" s="18" t="s">
        <v>114</v>
      </c>
      <c r="BE259" s="213">
        <f>IF(N259="základní",J259,0)</f>
        <v>0</v>
      </c>
      <c r="BF259" s="213">
        <f>IF(N259="snížená",J259,0)</f>
        <v>0</v>
      </c>
      <c r="BG259" s="213">
        <f>IF(N259="zákl. přenesená",J259,0)</f>
        <v>0</v>
      </c>
      <c r="BH259" s="213">
        <f>IF(N259="sníž. přenesená",J259,0)</f>
        <v>0</v>
      </c>
      <c r="BI259" s="213">
        <f>IF(N259="nulová",J259,0)</f>
        <v>0</v>
      </c>
      <c r="BJ259" s="18" t="s">
        <v>79</v>
      </c>
      <c r="BK259" s="213">
        <f>ROUND(I259*H259,2)</f>
        <v>0</v>
      </c>
      <c r="BL259" s="18" t="s">
        <v>201</v>
      </c>
      <c r="BM259" s="212" t="s">
        <v>422</v>
      </c>
    </row>
    <row r="260" s="2" customFormat="1">
      <c r="A260" s="39"/>
      <c r="B260" s="40"/>
      <c r="C260" s="41"/>
      <c r="D260" s="214" t="s">
        <v>124</v>
      </c>
      <c r="E260" s="41"/>
      <c r="F260" s="215" t="s">
        <v>423</v>
      </c>
      <c r="G260" s="41"/>
      <c r="H260" s="41"/>
      <c r="I260" s="216"/>
      <c r="J260" s="41"/>
      <c r="K260" s="41"/>
      <c r="L260" s="45"/>
      <c r="M260" s="217"/>
      <c r="N260" s="218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124</v>
      </c>
      <c r="AU260" s="18" t="s">
        <v>81</v>
      </c>
    </row>
    <row r="261" s="2" customFormat="1">
      <c r="A261" s="39"/>
      <c r="B261" s="40"/>
      <c r="C261" s="41"/>
      <c r="D261" s="219" t="s">
        <v>126</v>
      </c>
      <c r="E261" s="41"/>
      <c r="F261" s="220" t="s">
        <v>424</v>
      </c>
      <c r="G261" s="41"/>
      <c r="H261" s="41"/>
      <c r="I261" s="216"/>
      <c r="J261" s="41"/>
      <c r="K261" s="41"/>
      <c r="L261" s="45"/>
      <c r="M261" s="217"/>
      <c r="N261" s="218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126</v>
      </c>
      <c r="AU261" s="18" t="s">
        <v>81</v>
      </c>
    </row>
    <row r="262" s="12" customFormat="1" ht="22.8" customHeight="1">
      <c r="A262" s="12"/>
      <c r="B262" s="185"/>
      <c r="C262" s="186"/>
      <c r="D262" s="187" t="s">
        <v>70</v>
      </c>
      <c r="E262" s="199" t="s">
        <v>425</v>
      </c>
      <c r="F262" s="199" t="s">
        <v>426</v>
      </c>
      <c r="G262" s="186"/>
      <c r="H262" s="186"/>
      <c r="I262" s="189"/>
      <c r="J262" s="200">
        <f>BK262</f>
        <v>0</v>
      </c>
      <c r="K262" s="186"/>
      <c r="L262" s="191"/>
      <c r="M262" s="192"/>
      <c r="N262" s="193"/>
      <c r="O262" s="193"/>
      <c r="P262" s="194">
        <f>SUM(P263:P325)</f>
        <v>0</v>
      </c>
      <c r="Q262" s="193"/>
      <c r="R262" s="194">
        <f>SUM(R263:R325)</f>
        <v>0.21069000000000002</v>
      </c>
      <c r="S262" s="193"/>
      <c r="T262" s="195">
        <f>SUM(T263:T325)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196" t="s">
        <v>81</v>
      </c>
      <c r="AT262" s="197" t="s">
        <v>70</v>
      </c>
      <c r="AU262" s="197" t="s">
        <v>79</v>
      </c>
      <c r="AY262" s="196" t="s">
        <v>114</v>
      </c>
      <c r="BK262" s="198">
        <f>SUM(BK263:BK325)</f>
        <v>0</v>
      </c>
    </row>
    <row r="263" s="2" customFormat="1" ht="16.5" customHeight="1">
      <c r="A263" s="39"/>
      <c r="B263" s="40"/>
      <c r="C263" s="201" t="s">
        <v>427</v>
      </c>
      <c r="D263" s="201" t="s">
        <v>117</v>
      </c>
      <c r="E263" s="202" t="s">
        <v>428</v>
      </c>
      <c r="F263" s="203" t="s">
        <v>429</v>
      </c>
      <c r="G263" s="204" t="s">
        <v>229</v>
      </c>
      <c r="H263" s="205">
        <v>8</v>
      </c>
      <c r="I263" s="206"/>
      <c r="J263" s="207">
        <f>ROUND(I263*H263,2)</f>
        <v>0</v>
      </c>
      <c r="K263" s="203" t="s">
        <v>121</v>
      </c>
      <c r="L263" s="45"/>
      <c r="M263" s="208" t="s">
        <v>19</v>
      </c>
      <c r="N263" s="209" t="s">
        <v>42</v>
      </c>
      <c r="O263" s="85"/>
      <c r="P263" s="210">
        <f>O263*H263</f>
        <v>0</v>
      </c>
      <c r="Q263" s="210">
        <v>0.0027000000000000001</v>
      </c>
      <c r="R263" s="210">
        <f>Q263*H263</f>
        <v>0.021600000000000001</v>
      </c>
      <c r="S263" s="210">
        <v>0</v>
      </c>
      <c r="T263" s="211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2" t="s">
        <v>201</v>
      </c>
      <c r="AT263" s="212" t="s">
        <v>117</v>
      </c>
      <c r="AU263" s="212" t="s">
        <v>81</v>
      </c>
      <c r="AY263" s="18" t="s">
        <v>114</v>
      </c>
      <c r="BE263" s="213">
        <f>IF(N263="základní",J263,0)</f>
        <v>0</v>
      </c>
      <c r="BF263" s="213">
        <f>IF(N263="snížená",J263,0)</f>
        <v>0</v>
      </c>
      <c r="BG263" s="213">
        <f>IF(N263="zákl. přenesená",J263,0)</f>
        <v>0</v>
      </c>
      <c r="BH263" s="213">
        <f>IF(N263="sníž. přenesená",J263,0)</f>
        <v>0</v>
      </c>
      <c r="BI263" s="213">
        <f>IF(N263="nulová",J263,0)</f>
        <v>0</v>
      </c>
      <c r="BJ263" s="18" t="s">
        <v>79</v>
      </c>
      <c r="BK263" s="213">
        <f>ROUND(I263*H263,2)</f>
        <v>0</v>
      </c>
      <c r="BL263" s="18" t="s">
        <v>201</v>
      </c>
      <c r="BM263" s="212" t="s">
        <v>430</v>
      </c>
    </row>
    <row r="264" s="2" customFormat="1">
      <c r="A264" s="39"/>
      <c r="B264" s="40"/>
      <c r="C264" s="41"/>
      <c r="D264" s="214" t="s">
        <v>124</v>
      </c>
      <c r="E264" s="41"/>
      <c r="F264" s="215" t="s">
        <v>431</v>
      </c>
      <c r="G264" s="41"/>
      <c r="H264" s="41"/>
      <c r="I264" s="216"/>
      <c r="J264" s="41"/>
      <c r="K264" s="41"/>
      <c r="L264" s="45"/>
      <c r="M264" s="217"/>
      <c r="N264" s="218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124</v>
      </c>
      <c r="AU264" s="18" t="s">
        <v>81</v>
      </c>
    </row>
    <row r="265" s="2" customFormat="1">
      <c r="A265" s="39"/>
      <c r="B265" s="40"/>
      <c r="C265" s="41"/>
      <c r="D265" s="219" t="s">
        <v>126</v>
      </c>
      <c r="E265" s="41"/>
      <c r="F265" s="220" t="s">
        <v>432</v>
      </c>
      <c r="G265" s="41"/>
      <c r="H265" s="41"/>
      <c r="I265" s="216"/>
      <c r="J265" s="41"/>
      <c r="K265" s="41"/>
      <c r="L265" s="45"/>
      <c r="M265" s="217"/>
      <c r="N265" s="218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126</v>
      </c>
      <c r="AU265" s="18" t="s">
        <v>81</v>
      </c>
    </row>
    <row r="266" s="2" customFormat="1" ht="16.5" customHeight="1">
      <c r="A266" s="39"/>
      <c r="B266" s="40"/>
      <c r="C266" s="201" t="s">
        <v>433</v>
      </c>
      <c r="D266" s="201" t="s">
        <v>117</v>
      </c>
      <c r="E266" s="202" t="s">
        <v>434</v>
      </c>
      <c r="F266" s="203" t="s">
        <v>435</v>
      </c>
      <c r="G266" s="204" t="s">
        <v>229</v>
      </c>
      <c r="H266" s="205">
        <v>3</v>
      </c>
      <c r="I266" s="206"/>
      <c r="J266" s="207">
        <f>ROUND(I266*H266,2)</f>
        <v>0</v>
      </c>
      <c r="K266" s="203" t="s">
        <v>121</v>
      </c>
      <c r="L266" s="45"/>
      <c r="M266" s="208" t="s">
        <v>19</v>
      </c>
      <c r="N266" s="209" t="s">
        <v>42</v>
      </c>
      <c r="O266" s="85"/>
      <c r="P266" s="210">
        <f>O266*H266</f>
        <v>0</v>
      </c>
      <c r="Q266" s="210">
        <v>0.00348</v>
      </c>
      <c r="R266" s="210">
        <f>Q266*H266</f>
        <v>0.01044</v>
      </c>
      <c r="S266" s="210">
        <v>0</v>
      </c>
      <c r="T266" s="211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2" t="s">
        <v>201</v>
      </c>
      <c r="AT266" s="212" t="s">
        <v>117</v>
      </c>
      <c r="AU266" s="212" t="s">
        <v>81</v>
      </c>
      <c r="AY266" s="18" t="s">
        <v>114</v>
      </c>
      <c r="BE266" s="213">
        <f>IF(N266="základní",J266,0)</f>
        <v>0</v>
      </c>
      <c r="BF266" s="213">
        <f>IF(N266="snížená",J266,0)</f>
        <v>0</v>
      </c>
      <c r="BG266" s="213">
        <f>IF(N266="zákl. přenesená",J266,0)</f>
        <v>0</v>
      </c>
      <c r="BH266" s="213">
        <f>IF(N266="sníž. přenesená",J266,0)</f>
        <v>0</v>
      </c>
      <c r="BI266" s="213">
        <f>IF(N266="nulová",J266,0)</f>
        <v>0</v>
      </c>
      <c r="BJ266" s="18" t="s">
        <v>79</v>
      </c>
      <c r="BK266" s="213">
        <f>ROUND(I266*H266,2)</f>
        <v>0</v>
      </c>
      <c r="BL266" s="18" t="s">
        <v>201</v>
      </c>
      <c r="BM266" s="212" t="s">
        <v>436</v>
      </c>
    </row>
    <row r="267" s="2" customFormat="1">
      <c r="A267" s="39"/>
      <c r="B267" s="40"/>
      <c r="C267" s="41"/>
      <c r="D267" s="214" t="s">
        <v>124</v>
      </c>
      <c r="E267" s="41"/>
      <c r="F267" s="215" t="s">
        <v>437</v>
      </c>
      <c r="G267" s="41"/>
      <c r="H267" s="41"/>
      <c r="I267" s="216"/>
      <c r="J267" s="41"/>
      <c r="K267" s="41"/>
      <c r="L267" s="45"/>
      <c r="M267" s="217"/>
      <c r="N267" s="218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124</v>
      </c>
      <c r="AU267" s="18" t="s">
        <v>81</v>
      </c>
    </row>
    <row r="268" s="2" customFormat="1">
      <c r="A268" s="39"/>
      <c r="B268" s="40"/>
      <c r="C268" s="41"/>
      <c r="D268" s="219" t="s">
        <v>126</v>
      </c>
      <c r="E268" s="41"/>
      <c r="F268" s="220" t="s">
        <v>438</v>
      </c>
      <c r="G268" s="41"/>
      <c r="H268" s="41"/>
      <c r="I268" s="216"/>
      <c r="J268" s="41"/>
      <c r="K268" s="41"/>
      <c r="L268" s="45"/>
      <c r="M268" s="217"/>
      <c r="N268" s="218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126</v>
      </c>
      <c r="AU268" s="18" t="s">
        <v>81</v>
      </c>
    </row>
    <row r="269" s="2" customFormat="1" ht="16.5" customHeight="1">
      <c r="A269" s="39"/>
      <c r="B269" s="40"/>
      <c r="C269" s="201" t="s">
        <v>439</v>
      </c>
      <c r="D269" s="201" t="s">
        <v>117</v>
      </c>
      <c r="E269" s="202" t="s">
        <v>440</v>
      </c>
      <c r="F269" s="203" t="s">
        <v>441</v>
      </c>
      <c r="G269" s="204" t="s">
        <v>229</v>
      </c>
      <c r="H269" s="205">
        <v>3</v>
      </c>
      <c r="I269" s="206"/>
      <c r="J269" s="207">
        <f>ROUND(I269*H269,2)</f>
        <v>0</v>
      </c>
      <c r="K269" s="203" t="s">
        <v>121</v>
      </c>
      <c r="L269" s="45"/>
      <c r="M269" s="208" t="s">
        <v>19</v>
      </c>
      <c r="N269" s="209" t="s">
        <v>42</v>
      </c>
      <c r="O269" s="85"/>
      <c r="P269" s="210">
        <f>O269*H269</f>
        <v>0</v>
      </c>
      <c r="Q269" s="210">
        <v>0.00396</v>
      </c>
      <c r="R269" s="210">
        <f>Q269*H269</f>
        <v>0.01188</v>
      </c>
      <c r="S269" s="210">
        <v>0</v>
      </c>
      <c r="T269" s="211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2" t="s">
        <v>201</v>
      </c>
      <c r="AT269" s="212" t="s">
        <v>117</v>
      </c>
      <c r="AU269" s="212" t="s">
        <v>81</v>
      </c>
      <c r="AY269" s="18" t="s">
        <v>114</v>
      </c>
      <c r="BE269" s="213">
        <f>IF(N269="základní",J269,0)</f>
        <v>0</v>
      </c>
      <c r="BF269" s="213">
        <f>IF(N269="snížená",J269,0)</f>
        <v>0</v>
      </c>
      <c r="BG269" s="213">
        <f>IF(N269="zákl. přenesená",J269,0)</f>
        <v>0</v>
      </c>
      <c r="BH269" s="213">
        <f>IF(N269="sníž. přenesená",J269,0)</f>
        <v>0</v>
      </c>
      <c r="BI269" s="213">
        <f>IF(N269="nulová",J269,0)</f>
        <v>0</v>
      </c>
      <c r="BJ269" s="18" t="s">
        <v>79</v>
      </c>
      <c r="BK269" s="213">
        <f>ROUND(I269*H269,2)</f>
        <v>0</v>
      </c>
      <c r="BL269" s="18" t="s">
        <v>201</v>
      </c>
      <c r="BM269" s="212" t="s">
        <v>442</v>
      </c>
    </row>
    <row r="270" s="2" customFormat="1">
      <c r="A270" s="39"/>
      <c r="B270" s="40"/>
      <c r="C270" s="41"/>
      <c r="D270" s="214" t="s">
        <v>124</v>
      </c>
      <c r="E270" s="41"/>
      <c r="F270" s="215" t="s">
        <v>443</v>
      </c>
      <c r="G270" s="41"/>
      <c r="H270" s="41"/>
      <c r="I270" s="216"/>
      <c r="J270" s="41"/>
      <c r="K270" s="41"/>
      <c r="L270" s="45"/>
      <c r="M270" s="217"/>
      <c r="N270" s="218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124</v>
      </c>
      <c r="AU270" s="18" t="s">
        <v>81</v>
      </c>
    </row>
    <row r="271" s="2" customFormat="1">
      <c r="A271" s="39"/>
      <c r="B271" s="40"/>
      <c r="C271" s="41"/>
      <c r="D271" s="219" t="s">
        <v>126</v>
      </c>
      <c r="E271" s="41"/>
      <c r="F271" s="220" t="s">
        <v>444</v>
      </c>
      <c r="G271" s="41"/>
      <c r="H271" s="41"/>
      <c r="I271" s="216"/>
      <c r="J271" s="41"/>
      <c r="K271" s="41"/>
      <c r="L271" s="45"/>
      <c r="M271" s="217"/>
      <c r="N271" s="218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126</v>
      </c>
      <c r="AU271" s="18" t="s">
        <v>81</v>
      </c>
    </row>
    <row r="272" s="2" customFormat="1" ht="16.5" customHeight="1">
      <c r="A272" s="39"/>
      <c r="B272" s="40"/>
      <c r="C272" s="201" t="s">
        <v>445</v>
      </c>
      <c r="D272" s="201" t="s">
        <v>117</v>
      </c>
      <c r="E272" s="202" t="s">
        <v>446</v>
      </c>
      <c r="F272" s="203" t="s">
        <v>447</v>
      </c>
      <c r="G272" s="204" t="s">
        <v>229</v>
      </c>
      <c r="H272" s="205">
        <v>28</v>
      </c>
      <c r="I272" s="206"/>
      <c r="J272" s="207">
        <f>ROUND(I272*H272,2)</f>
        <v>0</v>
      </c>
      <c r="K272" s="203" t="s">
        <v>121</v>
      </c>
      <c r="L272" s="45"/>
      <c r="M272" s="208" t="s">
        <v>19</v>
      </c>
      <c r="N272" s="209" t="s">
        <v>42</v>
      </c>
      <c r="O272" s="85"/>
      <c r="P272" s="210">
        <f>O272*H272</f>
        <v>0</v>
      </c>
      <c r="Q272" s="210">
        <v>0.0049300000000000004</v>
      </c>
      <c r="R272" s="210">
        <f>Q272*H272</f>
        <v>0.13804</v>
      </c>
      <c r="S272" s="210">
        <v>0</v>
      </c>
      <c r="T272" s="211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2" t="s">
        <v>201</v>
      </c>
      <c r="AT272" s="212" t="s">
        <v>117</v>
      </c>
      <c r="AU272" s="212" t="s">
        <v>81</v>
      </c>
      <c r="AY272" s="18" t="s">
        <v>114</v>
      </c>
      <c r="BE272" s="213">
        <f>IF(N272="základní",J272,0)</f>
        <v>0</v>
      </c>
      <c r="BF272" s="213">
        <f>IF(N272="snížená",J272,0)</f>
        <v>0</v>
      </c>
      <c r="BG272" s="213">
        <f>IF(N272="zákl. přenesená",J272,0)</f>
        <v>0</v>
      </c>
      <c r="BH272" s="213">
        <f>IF(N272="sníž. přenesená",J272,0)</f>
        <v>0</v>
      </c>
      <c r="BI272" s="213">
        <f>IF(N272="nulová",J272,0)</f>
        <v>0</v>
      </c>
      <c r="BJ272" s="18" t="s">
        <v>79</v>
      </c>
      <c r="BK272" s="213">
        <f>ROUND(I272*H272,2)</f>
        <v>0</v>
      </c>
      <c r="BL272" s="18" t="s">
        <v>201</v>
      </c>
      <c r="BM272" s="212" t="s">
        <v>448</v>
      </c>
    </row>
    <row r="273" s="2" customFormat="1">
      <c r="A273" s="39"/>
      <c r="B273" s="40"/>
      <c r="C273" s="41"/>
      <c r="D273" s="214" t="s">
        <v>124</v>
      </c>
      <c r="E273" s="41"/>
      <c r="F273" s="215" t="s">
        <v>449</v>
      </c>
      <c r="G273" s="41"/>
      <c r="H273" s="41"/>
      <c r="I273" s="216"/>
      <c r="J273" s="41"/>
      <c r="K273" s="41"/>
      <c r="L273" s="45"/>
      <c r="M273" s="217"/>
      <c r="N273" s="218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124</v>
      </c>
      <c r="AU273" s="18" t="s">
        <v>81</v>
      </c>
    </row>
    <row r="274" s="2" customFormat="1">
      <c r="A274" s="39"/>
      <c r="B274" s="40"/>
      <c r="C274" s="41"/>
      <c r="D274" s="219" t="s">
        <v>126</v>
      </c>
      <c r="E274" s="41"/>
      <c r="F274" s="220" t="s">
        <v>450</v>
      </c>
      <c r="G274" s="41"/>
      <c r="H274" s="41"/>
      <c r="I274" s="216"/>
      <c r="J274" s="41"/>
      <c r="K274" s="41"/>
      <c r="L274" s="45"/>
      <c r="M274" s="217"/>
      <c r="N274" s="218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126</v>
      </c>
      <c r="AU274" s="18" t="s">
        <v>81</v>
      </c>
    </row>
    <row r="275" s="2" customFormat="1">
      <c r="A275" s="39"/>
      <c r="B275" s="40"/>
      <c r="C275" s="41"/>
      <c r="D275" s="214" t="s">
        <v>256</v>
      </c>
      <c r="E275" s="41"/>
      <c r="F275" s="253" t="s">
        <v>451</v>
      </c>
      <c r="G275" s="41"/>
      <c r="H275" s="41"/>
      <c r="I275" s="216"/>
      <c r="J275" s="41"/>
      <c r="K275" s="41"/>
      <c r="L275" s="45"/>
      <c r="M275" s="217"/>
      <c r="N275" s="218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256</v>
      </c>
      <c r="AU275" s="18" t="s">
        <v>81</v>
      </c>
    </row>
    <row r="276" s="2" customFormat="1" ht="16.5" customHeight="1">
      <c r="A276" s="39"/>
      <c r="B276" s="40"/>
      <c r="C276" s="201" t="s">
        <v>452</v>
      </c>
      <c r="D276" s="201" t="s">
        <v>117</v>
      </c>
      <c r="E276" s="202" t="s">
        <v>453</v>
      </c>
      <c r="F276" s="203" t="s">
        <v>454</v>
      </c>
      <c r="G276" s="204" t="s">
        <v>229</v>
      </c>
      <c r="H276" s="205">
        <v>1.2</v>
      </c>
      <c r="I276" s="206"/>
      <c r="J276" s="207">
        <f>ROUND(I276*H276,2)</f>
        <v>0</v>
      </c>
      <c r="K276" s="203" t="s">
        <v>121</v>
      </c>
      <c r="L276" s="45"/>
      <c r="M276" s="208" t="s">
        <v>19</v>
      </c>
      <c r="N276" s="209" t="s">
        <v>42</v>
      </c>
      <c r="O276" s="85"/>
      <c r="P276" s="210">
        <f>O276*H276</f>
        <v>0</v>
      </c>
      <c r="Q276" s="210">
        <v>0.0025600000000000002</v>
      </c>
      <c r="R276" s="210">
        <f>Q276*H276</f>
        <v>0.0030720000000000001</v>
      </c>
      <c r="S276" s="210">
        <v>0</v>
      </c>
      <c r="T276" s="211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2" t="s">
        <v>201</v>
      </c>
      <c r="AT276" s="212" t="s">
        <v>117</v>
      </c>
      <c r="AU276" s="212" t="s">
        <v>81</v>
      </c>
      <c r="AY276" s="18" t="s">
        <v>114</v>
      </c>
      <c r="BE276" s="213">
        <f>IF(N276="základní",J276,0)</f>
        <v>0</v>
      </c>
      <c r="BF276" s="213">
        <f>IF(N276="snížená",J276,0)</f>
        <v>0</v>
      </c>
      <c r="BG276" s="213">
        <f>IF(N276="zákl. přenesená",J276,0)</f>
        <v>0</v>
      </c>
      <c r="BH276" s="213">
        <f>IF(N276="sníž. přenesená",J276,0)</f>
        <v>0</v>
      </c>
      <c r="BI276" s="213">
        <f>IF(N276="nulová",J276,0)</f>
        <v>0</v>
      </c>
      <c r="BJ276" s="18" t="s">
        <v>79</v>
      </c>
      <c r="BK276" s="213">
        <f>ROUND(I276*H276,2)</f>
        <v>0</v>
      </c>
      <c r="BL276" s="18" t="s">
        <v>201</v>
      </c>
      <c r="BM276" s="212" t="s">
        <v>455</v>
      </c>
    </row>
    <row r="277" s="2" customFormat="1">
      <c r="A277" s="39"/>
      <c r="B277" s="40"/>
      <c r="C277" s="41"/>
      <c r="D277" s="214" t="s">
        <v>124</v>
      </c>
      <c r="E277" s="41"/>
      <c r="F277" s="215" t="s">
        <v>456</v>
      </c>
      <c r="G277" s="41"/>
      <c r="H277" s="41"/>
      <c r="I277" s="216"/>
      <c r="J277" s="41"/>
      <c r="K277" s="41"/>
      <c r="L277" s="45"/>
      <c r="M277" s="217"/>
      <c r="N277" s="218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124</v>
      </c>
      <c r="AU277" s="18" t="s">
        <v>81</v>
      </c>
    </row>
    <row r="278" s="2" customFormat="1">
      <c r="A278" s="39"/>
      <c r="B278" s="40"/>
      <c r="C278" s="41"/>
      <c r="D278" s="219" t="s">
        <v>126</v>
      </c>
      <c r="E278" s="41"/>
      <c r="F278" s="220" t="s">
        <v>457</v>
      </c>
      <c r="G278" s="41"/>
      <c r="H278" s="41"/>
      <c r="I278" s="216"/>
      <c r="J278" s="41"/>
      <c r="K278" s="41"/>
      <c r="L278" s="45"/>
      <c r="M278" s="217"/>
      <c r="N278" s="218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126</v>
      </c>
      <c r="AU278" s="18" t="s">
        <v>81</v>
      </c>
    </row>
    <row r="279" s="13" customFormat="1">
      <c r="A279" s="13"/>
      <c r="B279" s="221"/>
      <c r="C279" s="222"/>
      <c r="D279" s="214" t="s">
        <v>128</v>
      </c>
      <c r="E279" s="223" t="s">
        <v>19</v>
      </c>
      <c r="F279" s="224" t="s">
        <v>458</v>
      </c>
      <c r="G279" s="222"/>
      <c r="H279" s="225">
        <v>1.2</v>
      </c>
      <c r="I279" s="226"/>
      <c r="J279" s="222"/>
      <c r="K279" s="222"/>
      <c r="L279" s="227"/>
      <c r="M279" s="228"/>
      <c r="N279" s="229"/>
      <c r="O279" s="229"/>
      <c r="P279" s="229"/>
      <c r="Q279" s="229"/>
      <c r="R279" s="229"/>
      <c r="S279" s="229"/>
      <c r="T279" s="23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1" t="s">
        <v>128</v>
      </c>
      <c r="AU279" s="231" t="s">
        <v>81</v>
      </c>
      <c r="AV279" s="13" t="s">
        <v>81</v>
      </c>
      <c r="AW279" s="13" t="s">
        <v>32</v>
      </c>
      <c r="AX279" s="13" t="s">
        <v>79</v>
      </c>
      <c r="AY279" s="231" t="s">
        <v>114</v>
      </c>
    </row>
    <row r="280" s="2" customFormat="1" ht="16.5" customHeight="1">
      <c r="A280" s="39"/>
      <c r="B280" s="40"/>
      <c r="C280" s="201" t="s">
        <v>459</v>
      </c>
      <c r="D280" s="201" t="s">
        <v>117</v>
      </c>
      <c r="E280" s="202" t="s">
        <v>460</v>
      </c>
      <c r="F280" s="203" t="s">
        <v>461</v>
      </c>
      <c r="G280" s="204" t="s">
        <v>229</v>
      </c>
      <c r="H280" s="205">
        <v>0.80000000000000004</v>
      </c>
      <c r="I280" s="206"/>
      <c r="J280" s="207">
        <f>ROUND(I280*H280,2)</f>
        <v>0</v>
      </c>
      <c r="K280" s="203" t="s">
        <v>121</v>
      </c>
      <c r="L280" s="45"/>
      <c r="M280" s="208" t="s">
        <v>19</v>
      </c>
      <c r="N280" s="209" t="s">
        <v>42</v>
      </c>
      <c r="O280" s="85"/>
      <c r="P280" s="210">
        <f>O280*H280</f>
        <v>0</v>
      </c>
      <c r="Q280" s="210">
        <v>0.0046800000000000001</v>
      </c>
      <c r="R280" s="210">
        <f>Q280*H280</f>
        <v>0.0037440000000000004</v>
      </c>
      <c r="S280" s="210">
        <v>0</v>
      </c>
      <c r="T280" s="211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2" t="s">
        <v>201</v>
      </c>
      <c r="AT280" s="212" t="s">
        <v>117</v>
      </c>
      <c r="AU280" s="212" t="s">
        <v>81</v>
      </c>
      <c r="AY280" s="18" t="s">
        <v>114</v>
      </c>
      <c r="BE280" s="213">
        <f>IF(N280="základní",J280,0)</f>
        <v>0</v>
      </c>
      <c r="BF280" s="213">
        <f>IF(N280="snížená",J280,0)</f>
        <v>0</v>
      </c>
      <c r="BG280" s="213">
        <f>IF(N280="zákl. přenesená",J280,0)</f>
        <v>0</v>
      </c>
      <c r="BH280" s="213">
        <f>IF(N280="sníž. přenesená",J280,0)</f>
        <v>0</v>
      </c>
      <c r="BI280" s="213">
        <f>IF(N280="nulová",J280,0)</f>
        <v>0</v>
      </c>
      <c r="BJ280" s="18" t="s">
        <v>79</v>
      </c>
      <c r="BK280" s="213">
        <f>ROUND(I280*H280,2)</f>
        <v>0</v>
      </c>
      <c r="BL280" s="18" t="s">
        <v>201</v>
      </c>
      <c r="BM280" s="212" t="s">
        <v>462</v>
      </c>
    </row>
    <row r="281" s="2" customFormat="1">
      <c r="A281" s="39"/>
      <c r="B281" s="40"/>
      <c r="C281" s="41"/>
      <c r="D281" s="214" t="s">
        <v>124</v>
      </c>
      <c r="E281" s="41"/>
      <c r="F281" s="215" t="s">
        <v>463</v>
      </c>
      <c r="G281" s="41"/>
      <c r="H281" s="41"/>
      <c r="I281" s="216"/>
      <c r="J281" s="41"/>
      <c r="K281" s="41"/>
      <c r="L281" s="45"/>
      <c r="M281" s="217"/>
      <c r="N281" s="218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124</v>
      </c>
      <c r="AU281" s="18" t="s">
        <v>81</v>
      </c>
    </row>
    <row r="282" s="2" customFormat="1">
      <c r="A282" s="39"/>
      <c r="B282" s="40"/>
      <c r="C282" s="41"/>
      <c r="D282" s="219" t="s">
        <v>126</v>
      </c>
      <c r="E282" s="41"/>
      <c r="F282" s="220" t="s">
        <v>464</v>
      </c>
      <c r="G282" s="41"/>
      <c r="H282" s="41"/>
      <c r="I282" s="216"/>
      <c r="J282" s="41"/>
      <c r="K282" s="41"/>
      <c r="L282" s="45"/>
      <c r="M282" s="217"/>
      <c r="N282" s="218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126</v>
      </c>
      <c r="AU282" s="18" t="s">
        <v>81</v>
      </c>
    </row>
    <row r="283" s="13" customFormat="1">
      <c r="A283" s="13"/>
      <c r="B283" s="221"/>
      <c r="C283" s="222"/>
      <c r="D283" s="214" t="s">
        <v>128</v>
      </c>
      <c r="E283" s="223" t="s">
        <v>19</v>
      </c>
      <c r="F283" s="224" t="s">
        <v>465</v>
      </c>
      <c r="G283" s="222"/>
      <c r="H283" s="225">
        <v>0.80000000000000004</v>
      </c>
      <c r="I283" s="226"/>
      <c r="J283" s="222"/>
      <c r="K283" s="222"/>
      <c r="L283" s="227"/>
      <c r="M283" s="228"/>
      <c r="N283" s="229"/>
      <c r="O283" s="229"/>
      <c r="P283" s="229"/>
      <c r="Q283" s="229"/>
      <c r="R283" s="229"/>
      <c r="S283" s="229"/>
      <c r="T283" s="23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1" t="s">
        <v>128</v>
      </c>
      <c r="AU283" s="231" t="s">
        <v>81</v>
      </c>
      <c r="AV283" s="13" t="s">
        <v>81</v>
      </c>
      <c r="AW283" s="13" t="s">
        <v>32</v>
      </c>
      <c r="AX283" s="13" t="s">
        <v>79</v>
      </c>
      <c r="AY283" s="231" t="s">
        <v>114</v>
      </c>
    </row>
    <row r="284" s="2" customFormat="1" ht="16.5" customHeight="1">
      <c r="A284" s="39"/>
      <c r="B284" s="40"/>
      <c r="C284" s="201" t="s">
        <v>466</v>
      </c>
      <c r="D284" s="201" t="s">
        <v>117</v>
      </c>
      <c r="E284" s="202" t="s">
        <v>467</v>
      </c>
      <c r="F284" s="203" t="s">
        <v>468</v>
      </c>
      <c r="G284" s="204" t="s">
        <v>229</v>
      </c>
      <c r="H284" s="205">
        <v>1.8</v>
      </c>
      <c r="I284" s="206"/>
      <c r="J284" s="207">
        <f>ROUND(I284*H284,2)</f>
        <v>0</v>
      </c>
      <c r="K284" s="203" t="s">
        <v>121</v>
      </c>
      <c r="L284" s="45"/>
      <c r="M284" s="208" t="s">
        <v>19</v>
      </c>
      <c r="N284" s="209" t="s">
        <v>42</v>
      </c>
      <c r="O284" s="85"/>
      <c r="P284" s="210">
        <f>O284*H284</f>
        <v>0</v>
      </c>
      <c r="Q284" s="210">
        <v>0.0065300000000000002</v>
      </c>
      <c r="R284" s="210">
        <f>Q284*H284</f>
        <v>0.011754000000000001</v>
      </c>
      <c r="S284" s="210">
        <v>0</v>
      </c>
      <c r="T284" s="211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2" t="s">
        <v>201</v>
      </c>
      <c r="AT284" s="212" t="s">
        <v>117</v>
      </c>
      <c r="AU284" s="212" t="s">
        <v>81</v>
      </c>
      <c r="AY284" s="18" t="s">
        <v>114</v>
      </c>
      <c r="BE284" s="213">
        <f>IF(N284="základní",J284,0)</f>
        <v>0</v>
      </c>
      <c r="BF284" s="213">
        <f>IF(N284="snížená",J284,0)</f>
        <v>0</v>
      </c>
      <c r="BG284" s="213">
        <f>IF(N284="zákl. přenesená",J284,0)</f>
        <v>0</v>
      </c>
      <c r="BH284" s="213">
        <f>IF(N284="sníž. přenesená",J284,0)</f>
        <v>0</v>
      </c>
      <c r="BI284" s="213">
        <f>IF(N284="nulová",J284,0)</f>
        <v>0</v>
      </c>
      <c r="BJ284" s="18" t="s">
        <v>79</v>
      </c>
      <c r="BK284" s="213">
        <f>ROUND(I284*H284,2)</f>
        <v>0</v>
      </c>
      <c r="BL284" s="18" t="s">
        <v>201</v>
      </c>
      <c r="BM284" s="212" t="s">
        <v>469</v>
      </c>
    </row>
    <row r="285" s="2" customFormat="1">
      <c r="A285" s="39"/>
      <c r="B285" s="40"/>
      <c r="C285" s="41"/>
      <c r="D285" s="214" t="s">
        <v>124</v>
      </c>
      <c r="E285" s="41"/>
      <c r="F285" s="215" t="s">
        <v>470</v>
      </c>
      <c r="G285" s="41"/>
      <c r="H285" s="41"/>
      <c r="I285" s="216"/>
      <c r="J285" s="41"/>
      <c r="K285" s="41"/>
      <c r="L285" s="45"/>
      <c r="M285" s="217"/>
      <c r="N285" s="218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124</v>
      </c>
      <c r="AU285" s="18" t="s">
        <v>81</v>
      </c>
    </row>
    <row r="286" s="2" customFormat="1">
      <c r="A286" s="39"/>
      <c r="B286" s="40"/>
      <c r="C286" s="41"/>
      <c r="D286" s="219" t="s">
        <v>126</v>
      </c>
      <c r="E286" s="41"/>
      <c r="F286" s="220" t="s">
        <v>471</v>
      </c>
      <c r="G286" s="41"/>
      <c r="H286" s="41"/>
      <c r="I286" s="216"/>
      <c r="J286" s="41"/>
      <c r="K286" s="41"/>
      <c r="L286" s="45"/>
      <c r="M286" s="217"/>
      <c r="N286" s="218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126</v>
      </c>
      <c r="AU286" s="18" t="s">
        <v>81</v>
      </c>
    </row>
    <row r="287" s="13" customFormat="1">
      <c r="A287" s="13"/>
      <c r="B287" s="221"/>
      <c r="C287" s="222"/>
      <c r="D287" s="214" t="s">
        <v>128</v>
      </c>
      <c r="E287" s="223" t="s">
        <v>19</v>
      </c>
      <c r="F287" s="224" t="s">
        <v>472</v>
      </c>
      <c r="G287" s="222"/>
      <c r="H287" s="225">
        <v>1.8</v>
      </c>
      <c r="I287" s="226"/>
      <c r="J287" s="222"/>
      <c r="K287" s="222"/>
      <c r="L287" s="227"/>
      <c r="M287" s="228"/>
      <c r="N287" s="229"/>
      <c r="O287" s="229"/>
      <c r="P287" s="229"/>
      <c r="Q287" s="229"/>
      <c r="R287" s="229"/>
      <c r="S287" s="229"/>
      <c r="T287" s="23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1" t="s">
        <v>128</v>
      </c>
      <c r="AU287" s="231" t="s">
        <v>81</v>
      </c>
      <c r="AV287" s="13" t="s">
        <v>81</v>
      </c>
      <c r="AW287" s="13" t="s">
        <v>32</v>
      </c>
      <c r="AX287" s="13" t="s">
        <v>79</v>
      </c>
      <c r="AY287" s="231" t="s">
        <v>114</v>
      </c>
    </row>
    <row r="288" s="2" customFormat="1" ht="16.5" customHeight="1">
      <c r="A288" s="39"/>
      <c r="B288" s="40"/>
      <c r="C288" s="201" t="s">
        <v>473</v>
      </c>
      <c r="D288" s="201" t="s">
        <v>117</v>
      </c>
      <c r="E288" s="202" t="s">
        <v>474</v>
      </c>
      <c r="F288" s="203" t="s">
        <v>475</v>
      </c>
      <c r="G288" s="204" t="s">
        <v>146</v>
      </c>
      <c r="H288" s="205">
        <v>3</v>
      </c>
      <c r="I288" s="206"/>
      <c r="J288" s="207">
        <f>ROUND(I288*H288,2)</f>
        <v>0</v>
      </c>
      <c r="K288" s="203" t="s">
        <v>121</v>
      </c>
      <c r="L288" s="45"/>
      <c r="M288" s="208" t="s">
        <v>19</v>
      </c>
      <c r="N288" s="209" t="s">
        <v>42</v>
      </c>
      <c r="O288" s="85"/>
      <c r="P288" s="210">
        <f>O288*H288</f>
        <v>0</v>
      </c>
      <c r="Q288" s="210">
        <v>0.00024000000000000001</v>
      </c>
      <c r="R288" s="210">
        <f>Q288*H288</f>
        <v>0.00072000000000000005</v>
      </c>
      <c r="S288" s="210">
        <v>0</v>
      </c>
      <c r="T288" s="211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2" t="s">
        <v>201</v>
      </c>
      <c r="AT288" s="212" t="s">
        <v>117</v>
      </c>
      <c r="AU288" s="212" t="s">
        <v>81</v>
      </c>
      <c r="AY288" s="18" t="s">
        <v>114</v>
      </c>
      <c r="BE288" s="213">
        <f>IF(N288="základní",J288,0)</f>
        <v>0</v>
      </c>
      <c r="BF288" s="213">
        <f>IF(N288="snížená",J288,0)</f>
        <v>0</v>
      </c>
      <c r="BG288" s="213">
        <f>IF(N288="zákl. přenesená",J288,0)</f>
        <v>0</v>
      </c>
      <c r="BH288" s="213">
        <f>IF(N288="sníž. přenesená",J288,0)</f>
        <v>0</v>
      </c>
      <c r="BI288" s="213">
        <f>IF(N288="nulová",J288,0)</f>
        <v>0</v>
      </c>
      <c r="BJ288" s="18" t="s">
        <v>79</v>
      </c>
      <c r="BK288" s="213">
        <f>ROUND(I288*H288,2)</f>
        <v>0</v>
      </c>
      <c r="BL288" s="18" t="s">
        <v>201</v>
      </c>
      <c r="BM288" s="212" t="s">
        <v>476</v>
      </c>
    </row>
    <row r="289" s="2" customFormat="1">
      <c r="A289" s="39"/>
      <c r="B289" s="40"/>
      <c r="C289" s="41"/>
      <c r="D289" s="214" t="s">
        <v>124</v>
      </c>
      <c r="E289" s="41"/>
      <c r="F289" s="215" t="s">
        <v>477</v>
      </c>
      <c r="G289" s="41"/>
      <c r="H289" s="41"/>
      <c r="I289" s="216"/>
      <c r="J289" s="41"/>
      <c r="K289" s="41"/>
      <c r="L289" s="45"/>
      <c r="M289" s="217"/>
      <c r="N289" s="218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124</v>
      </c>
      <c r="AU289" s="18" t="s">
        <v>81</v>
      </c>
    </row>
    <row r="290" s="2" customFormat="1">
      <c r="A290" s="39"/>
      <c r="B290" s="40"/>
      <c r="C290" s="41"/>
      <c r="D290" s="219" t="s">
        <v>126</v>
      </c>
      <c r="E290" s="41"/>
      <c r="F290" s="220" t="s">
        <v>478</v>
      </c>
      <c r="G290" s="41"/>
      <c r="H290" s="41"/>
      <c r="I290" s="216"/>
      <c r="J290" s="41"/>
      <c r="K290" s="41"/>
      <c r="L290" s="45"/>
      <c r="M290" s="217"/>
      <c r="N290" s="218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126</v>
      </c>
      <c r="AU290" s="18" t="s">
        <v>81</v>
      </c>
    </row>
    <row r="291" s="2" customFormat="1" ht="16.5" customHeight="1">
      <c r="A291" s="39"/>
      <c r="B291" s="40"/>
      <c r="C291" s="201" t="s">
        <v>479</v>
      </c>
      <c r="D291" s="201" t="s">
        <v>117</v>
      </c>
      <c r="E291" s="202" t="s">
        <v>480</v>
      </c>
      <c r="F291" s="203" t="s">
        <v>481</v>
      </c>
      <c r="G291" s="204" t="s">
        <v>146</v>
      </c>
      <c r="H291" s="205">
        <v>2</v>
      </c>
      <c r="I291" s="206"/>
      <c r="J291" s="207">
        <f>ROUND(I291*H291,2)</f>
        <v>0</v>
      </c>
      <c r="K291" s="203" t="s">
        <v>121</v>
      </c>
      <c r="L291" s="45"/>
      <c r="M291" s="208" t="s">
        <v>19</v>
      </c>
      <c r="N291" s="209" t="s">
        <v>42</v>
      </c>
      <c r="O291" s="85"/>
      <c r="P291" s="210">
        <f>O291*H291</f>
        <v>0</v>
      </c>
      <c r="Q291" s="210">
        <v>0.00038000000000000002</v>
      </c>
      <c r="R291" s="210">
        <f>Q291*H291</f>
        <v>0.00076000000000000004</v>
      </c>
      <c r="S291" s="210">
        <v>0</v>
      </c>
      <c r="T291" s="211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12" t="s">
        <v>201</v>
      </c>
      <c r="AT291" s="212" t="s">
        <v>117</v>
      </c>
      <c r="AU291" s="212" t="s">
        <v>81</v>
      </c>
      <c r="AY291" s="18" t="s">
        <v>114</v>
      </c>
      <c r="BE291" s="213">
        <f>IF(N291="základní",J291,0)</f>
        <v>0</v>
      </c>
      <c r="BF291" s="213">
        <f>IF(N291="snížená",J291,0)</f>
        <v>0</v>
      </c>
      <c r="BG291" s="213">
        <f>IF(N291="zákl. přenesená",J291,0)</f>
        <v>0</v>
      </c>
      <c r="BH291" s="213">
        <f>IF(N291="sníž. přenesená",J291,0)</f>
        <v>0</v>
      </c>
      <c r="BI291" s="213">
        <f>IF(N291="nulová",J291,0)</f>
        <v>0</v>
      </c>
      <c r="BJ291" s="18" t="s">
        <v>79</v>
      </c>
      <c r="BK291" s="213">
        <f>ROUND(I291*H291,2)</f>
        <v>0</v>
      </c>
      <c r="BL291" s="18" t="s">
        <v>201</v>
      </c>
      <c r="BM291" s="212" t="s">
        <v>482</v>
      </c>
    </row>
    <row r="292" s="2" customFormat="1">
      <c r="A292" s="39"/>
      <c r="B292" s="40"/>
      <c r="C292" s="41"/>
      <c r="D292" s="214" t="s">
        <v>124</v>
      </c>
      <c r="E292" s="41"/>
      <c r="F292" s="215" t="s">
        <v>483</v>
      </c>
      <c r="G292" s="41"/>
      <c r="H292" s="41"/>
      <c r="I292" s="216"/>
      <c r="J292" s="41"/>
      <c r="K292" s="41"/>
      <c r="L292" s="45"/>
      <c r="M292" s="217"/>
      <c r="N292" s="218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124</v>
      </c>
      <c r="AU292" s="18" t="s">
        <v>81</v>
      </c>
    </row>
    <row r="293" s="2" customFormat="1">
      <c r="A293" s="39"/>
      <c r="B293" s="40"/>
      <c r="C293" s="41"/>
      <c r="D293" s="219" t="s">
        <v>126</v>
      </c>
      <c r="E293" s="41"/>
      <c r="F293" s="220" t="s">
        <v>484</v>
      </c>
      <c r="G293" s="41"/>
      <c r="H293" s="41"/>
      <c r="I293" s="216"/>
      <c r="J293" s="41"/>
      <c r="K293" s="41"/>
      <c r="L293" s="45"/>
      <c r="M293" s="217"/>
      <c r="N293" s="218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126</v>
      </c>
      <c r="AU293" s="18" t="s">
        <v>81</v>
      </c>
    </row>
    <row r="294" s="2" customFormat="1" ht="16.5" customHeight="1">
      <c r="A294" s="39"/>
      <c r="B294" s="40"/>
      <c r="C294" s="201" t="s">
        <v>485</v>
      </c>
      <c r="D294" s="201" t="s">
        <v>117</v>
      </c>
      <c r="E294" s="202" t="s">
        <v>486</v>
      </c>
      <c r="F294" s="203" t="s">
        <v>487</v>
      </c>
      <c r="G294" s="204" t="s">
        <v>146</v>
      </c>
      <c r="H294" s="205">
        <v>1</v>
      </c>
      <c r="I294" s="206"/>
      <c r="J294" s="207">
        <f>ROUND(I294*H294,2)</f>
        <v>0</v>
      </c>
      <c r="K294" s="203" t="s">
        <v>121</v>
      </c>
      <c r="L294" s="45"/>
      <c r="M294" s="208" t="s">
        <v>19</v>
      </c>
      <c r="N294" s="209" t="s">
        <v>42</v>
      </c>
      <c r="O294" s="85"/>
      <c r="P294" s="210">
        <f>O294*H294</f>
        <v>0</v>
      </c>
      <c r="Q294" s="210">
        <v>0.0020799999999999998</v>
      </c>
      <c r="R294" s="210">
        <f>Q294*H294</f>
        <v>0.0020799999999999998</v>
      </c>
      <c r="S294" s="210">
        <v>0</v>
      </c>
      <c r="T294" s="211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12" t="s">
        <v>201</v>
      </c>
      <c r="AT294" s="212" t="s">
        <v>117</v>
      </c>
      <c r="AU294" s="212" t="s">
        <v>81</v>
      </c>
      <c r="AY294" s="18" t="s">
        <v>114</v>
      </c>
      <c r="BE294" s="213">
        <f>IF(N294="základní",J294,0)</f>
        <v>0</v>
      </c>
      <c r="BF294" s="213">
        <f>IF(N294="snížená",J294,0)</f>
        <v>0</v>
      </c>
      <c r="BG294" s="213">
        <f>IF(N294="zákl. přenesená",J294,0)</f>
        <v>0</v>
      </c>
      <c r="BH294" s="213">
        <f>IF(N294="sníž. přenesená",J294,0)</f>
        <v>0</v>
      </c>
      <c r="BI294" s="213">
        <f>IF(N294="nulová",J294,0)</f>
        <v>0</v>
      </c>
      <c r="BJ294" s="18" t="s">
        <v>79</v>
      </c>
      <c r="BK294" s="213">
        <f>ROUND(I294*H294,2)</f>
        <v>0</v>
      </c>
      <c r="BL294" s="18" t="s">
        <v>201</v>
      </c>
      <c r="BM294" s="212" t="s">
        <v>488</v>
      </c>
    </row>
    <row r="295" s="2" customFormat="1">
      <c r="A295" s="39"/>
      <c r="B295" s="40"/>
      <c r="C295" s="41"/>
      <c r="D295" s="214" t="s">
        <v>124</v>
      </c>
      <c r="E295" s="41"/>
      <c r="F295" s="215" t="s">
        <v>489</v>
      </c>
      <c r="G295" s="41"/>
      <c r="H295" s="41"/>
      <c r="I295" s="216"/>
      <c r="J295" s="41"/>
      <c r="K295" s="41"/>
      <c r="L295" s="45"/>
      <c r="M295" s="217"/>
      <c r="N295" s="218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124</v>
      </c>
      <c r="AU295" s="18" t="s">
        <v>81</v>
      </c>
    </row>
    <row r="296" s="2" customFormat="1">
      <c r="A296" s="39"/>
      <c r="B296" s="40"/>
      <c r="C296" s="41"/>
      <c r="D296" s="219" t="s">
        <v>126</v>
      </c>
      <c r="E296" s="41"/>
      <c r="F296" s="220" t="s">
        <v>490</v>
      </c>
      <c r="G296" s="41"/>
      <c r="H296" s="41"/>
      <c r="I296" s="216"/>
      <c r="J296" s="41"/>
      <c r="K296" s="41"/>
      <c r="L296" s="45"/>
      <c r="M296" s="217"/>
      <c r="N296" s="218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126</v>
      </c>
      <c r="AU296" s="18" t="s">
        <v>81</v>
      </c>
    </row>
    <row r="297" s="2" customFormat="1">
      <c r="A297" s="39"/>
      <c r="B297" s="40"/>
      <c r="C297" s="41"/>
      <c r="D297" s="214" t="s">
        <v>256</v>
      </c>
      <c r="E297" s="41"/>
      <c r="F297" s="253" t="s">
        <v>491</v>
      </c>
      <c r="G297" s="41"/>
      <c r="H297" s="41"/>
      <c r="I297" s="216"/>
      <c r="J297" s="41"/>
      <c r="K297" s="41"/>
      <c r="L297" s="45"/>
      <c r="M297" s="217"/>
      <c r="N297" s="218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256</v>
      </c>
      <c r="AU297" s="18" t="s">
        <v>81</v>
      </c>
    </row>
    <row r="298" s="2" customFormat="1" ht="16.5" customHeight="1">
      <c r="A298" s="39"/>
      <c r="B298" s="40"/>
      <c r="C298" s="201" t="s">
        <v>492</v>
      </c>
      <c r="D298" s="201" t="s">
        <v>117</v>
      </c>
      <c r="E298" s="202" t="s">
        <v>493</v>
      </c>
      <c r="F298" s="203" t="s">
        <v>494</v>
      </c>
      <c r="G298" s="204" t="s">
        <v>146</v>
      </c>
      <c r="H298" s="205">
        <v>1</v>
      </c>
      <c r="I298" s="206"/>
      <c r="J298" s="207">
        <f>ROUND(I298*H298,2)</f>
        <v>0</v>
      </c>
      <c r="K298" s="203" t="s">
        <v>121</v>
      </c>
      <c r="L298" s="45"/>
      <c r="M298" s="208" t="s">
        <v>19</v>
      </c>
      <c r="N298" s="209" t="s">
        <v>42</v>
      </c>
      <c r="O298" s="85"/>
      <c r="P298" s="210">
        <f>O298*H298</f>
        <v>0</v>
      </c>
      <c r="Q298" s="210">
        <v>0.0066</v>
      </c>
      <c r="R298" s="210">
        <f>Q298*H298</f>
        <v>0.0066</v>
      </c>
      <c r="S298" s="210">
        <v>0</v>
      </c>
      <c r="T298" s="211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2" t="s">
        <v>201</v>
      </c>
      <c r="AT298" s="212" t="s">
        <v>117</v>
      </c>
      <c r="AU298" s="212" t="s">
        <v>81</v>
      </c>
      <c r="AY298" s="18" t="s">
        <v>114</v>
      </c>
      <c r="BE298" s="213">
        <f>IF(N298="základní",J298,0)</f>
        <v>0</v>
      </c>
      <c r="BF298" s="213">
        <f>IF(N298="snížená",J298,0)</f>
        <v>0</v>
      </c>
      <c r="BG298" s="213">
        <f>IF(N298="zákl. přenesená",J298,0)</f>
        <v>0</v>
      </c>
      <c r="BH298" s="213">
        <f>IF(N298="sníž. přenesená",J298,0)</f>
        <v>0</v>
      </c>
      <c r="BI298" s="213">
        <f>IF(N298="nulová",J298,0)</f>
        <v>0</v>
      </c>
      <c r="BJ298" s="18" t="s">
        <v>79</v>
      </c>
      <c r="BK298" s="213">
        <f>ROUND(I298*H298,2)</f>
        <v>0</v>
      </c>
      <c r="BL298" s="18" t="s">
        <v>201</v>
      </c>
      <c r="BM298" s="212" t="s">
        <v>495</v>
      </c>
    </row>
    <row r="299" s="2" customFormat="1">
      <c r="A299" s="39"/>
      <c r="B299" s="40"/>
      <c r="C299" s="41"/>
      <c r="D299" s="214" t="s">
        <v>124</v>
      </c>
      <c r="E299" s="41"/>
      <c r="F299" s="215" t="s">
        <v>496</v>
      </c>
      <c r="G299" s="41"/>
      <c r="H299" s="41"/>
      <c r="I299" s="216"/>
      <c r="J299" s="41"/>
      <c r="K299" s="41"/>
      <c r="L299" s="45"/>
      <c r="M299" s="217"/>
      <c r="N299" s="218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124</v>
      </c>
      <c r="AU299" s="18" t="s">
        <v>81</v>
      </c>
    </row>
    <row r="300" s="2" customFormat="1">
      <c r="A300" s="39"/>
      <c r="B300" s="40"/>
      <c r="C300" s="41"/>
      <c r="D300" s="219" t="s">
        <v>126</v>
      </c>
      <c r="E300" s="41"/>
      <c r="F300" s="220" t="s">
        <v>497</v>
      </c>
      <c r="G300" s="41"/>
      <c r="H300" s="41"/>
      <c r="I300" s="216"/>
      <c r="J300" s="41"/>
      <c r="K300" s="41"/>
      <c r="L300" s="45"/>
      <c r="M300" s="217"/>
      <c r="N300" s="218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126</v>
      </c>
      <c r="AU300" s="18" t="s">
        <v>81</v>
      </c>
    </row>
    <row r="301" s="2" customFormat="1">
      <c r="A301" s="39"/>
      <c r="B301" s="40"/>
      <c r="C301" s="41"/>
      <c r="D301" s="214" t="s">
        <v>256</v>
      </c>
      <c r="E301" s="41"/>
      <c r="F301" s="253" t="s">
        <v>498</v>
      </c>
      <c r="G301" s="41"/>
      <c r="H301" s="41"/>
      <c r="I301" s="216"/>
      <c r="J301" s="41"/>
      <c r="K301" s="41"/>
      <c r="L301" s="45"/>
      <c r="M301" s="217"/>
      <c r="N301" s="218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256</v>
      </c>
      <c r="AU301" s="18" t="s">
        <v>81</v>
      </c>
    </row>
    <row r="302" s="2" customFormat="1" ht="16.5" customHeight="1">
      <c r="A302" s="39"/>
      <c r="B302" s="40"/>
      <c r="C302" s="201" t="s">
        <v>499</v>
      </c>
      <c r="D302" s="201" t="s">
        <v>117</v>
      </c>
      <c r="E302" s="202" t="s">
        <v>500</v>
      </c>
      <c r="F302" s="203" t="s">
        <v>501</v>
      </c>
      <c r="G302" s="204" t="s">
        <v>229</v>
      </c>
      <c r="H302" s="205">
        <v>32</v>
      </c>
      <c r="I302" s="206"/>
      <c r="J302" s="207">
        <f>ROUND(I302*H302,2)</f>
        <v>0</v>
      </c>
      <c r="K302" s="203" t="s">
        <v>19</v>
      </c>
      <c r="L302" s="45"/>
      <c r="M302" s="208" t="s">
        <v>19</v>
      </c>
      <c r="N302" s="209" t="s">
        <v>42</v>
      </c>
      <c r="O302" s="85"/>
      <c r="P302" s="210">
        <f>O302*H302</f>
        <v>0</v>
      </c>
      <c r="Q302" s="210">
        <v>0</v>
      </c>
      <c r="R302" s="210">
        <f>Q302*H302</f>
        <v>0</v>
      </c>
      <c r="S302" s="210">
        <v>0</v>
      </c>
      <c r="T302" s="211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12" t="s">
        <v>201</v>
      </c>
      <c r="AT302" s="212" t="s">
        <v>117</v>
      </c>
      <c r="AU302" s="212" t="s">
        <v>81</v>
      </c>
      <c r="AY302" s="18" t="s">
        <v>114</v>
      </c>
      <c r="BE302" s="213">
        <f>IF(N302="základní",J302,0)</f>
        <v>0</v>
      </c>
      <c r="BF302" s="213">
        <f>IF(N302="snížená",J302,0)</f>
        <v>0</v>
      </c>
      <c r="BG302" s="213">
        <f>IF(N302="zákl. přenesená",J302,0)</f>
        <v>0</v>
      </c>
      <c r="BH302" s="213">
        <f>IF(N302="sníž. přenesená",J302,0)</f>
        <v>0</v>
      </c>
      <c r="BI302" s="213">
        <f>IF(N302="nulová",J302,0)</f>
        <v>0</v>
      </c>
      <c r="BJ302" s="18" t="s">
        <v>79</v>
      </c>
      <c r="BK302" s="213">
        <f>ROUND(I302*H302,2)</f>
        <v>0</v>
      </c>
      <c r="BL302" s="18" t="s">
        <v>201</v>
      </c>
      <c r="BM302" s="212" t="s">
        <v>502</v>
      </c>
    </row>
    <row r="303" s="2" customFormat="1">
      <c r="A303" s="39"/>
      <c r="B303" s="40"/>
      <c r="C303" s="41"/>
      <c r="D303" s="214" t="s">
        <v>124</v>
      </c>
      <c r="E303" s="41"/>
      <c r="F303" s="215" t="s">
        <v>503</v>
      </c>
      <c r="G303" s="41"/>
      <c r="H303" s="41"/>
      <c r="I303" s="216"/>
      <c r="J303" s="41"/>
      <c r="K303" s="41"/>
      <c r="L303" s="45"/>
      <c r="M303" s="217"/>
      <c r="N303" s="218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124</v>
      </c>
      <c r="AU303" s="18" t="s">
        <v>81</v>
      </c>
    </row>
    <row r="304" s="2" customFormat="1" ht="16.5" customHeight="1">
      <c r="A304" s="39"/>
      <c r="B304" s="40"/>
      <c r="C304" s="201" t="s">
        <v>504</v>
      </c>
      <c r="D304" s="201" t="s">
        <v>117</v>
      </c>
      <c r="E304" s="202" t="s">
        <v>505</v>
      </c>
      <c r="F304" s="203" t="s">
        <v>506</v>
      </c>
      <c r="G304" s="204" t="s">
        <v>229</v>
      </c>
      <c r="H304" s="205">
        <v>42</v>
      </c>
      <c r="I304" s="206"/>
      <c r="J304" s="207">
        <f>ROUND(I304*H304,2)</f>
        <v>0</v>
      </c>
      <c r="K304" s="203" t="s">
        <v>19</v>
      </c>
      <c r="L304" s="45"/>
      <c r="M304" s="208" t="s">
        <v>19</v>
      </c>
      <c r="N304" s="209" t="s">
        <v>42</v>
      </c>
      <c r="O304" s="85"/>
      <c r="P304" s="210">
        <f>O304*H304</f>
        <v>0</v>
      </c>
      <c r="Q304" s="210">
        <v>0</v>
      </c>
      <c r="R304" s="210">
        <f>Q304*H304</f>
        <v>0</v>
      </c>
      <c r="S304" s="210">
        <v>0</v>
      </c>
      <c r="T304" s="211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12" t="s">
        <v>201</v>
      </c>
      <c r="AT304" s="212" t="s">
        <v>117</v>
      </c>
      <c r="AU304" s="212" t="s">
        <v>81</v>
      </c>
      <c r="AY304" s="18" t="s">
        <v>114</v>
      </c>
      <c r="BE304" s="213">
        <f>IF(N304="základní",J304,0)</f>
        <v>0</v>
      </c>
      <c r="BF304" s="213">
        <f>IF(N304="snížená",J304,0)</f>
        <v>0</v>
      </c>
      <c r="BG304" s="213">
        <f>IF(N304="zákl. přenesená",J304,0)</f>
        <v>0</v>
      </c>
      <c r="BH304" s="213">
        <f>IF(N304="sníž. přenesená",J304,0)</f>
        <v>0</v>
      </c>
      <c r="BI304" s="213">
        <f>IF(N304="nulová",J304,0)</f>
        <v>0</v>
      </c>
      <c r="BJ304" s="18" t="s">
        <v>79</v>
      </c>
      <c r="BK304" s="213">
        <f>ROUND(I304*H304,2)</f>
        <v>0</v>
      </c>
      <c r="BL304" s="18" t="s">
        <v>201</v>
      </c>
      <c r="BM304" s="212" t="s">
        <v>507</v>
      </c>
    </row>
    <row r="305" s="2" customFormat="1">
      <c r="A305" s="39"/>
      <c r="B305" s="40"/>
      <c r="C305" s="41"/>
      <c r="D305" s="214" t="s">
        <v>124</v>
      </c>
      <c r="E305" s="41"/>
      <c r="F305" s="215" t="s">
        <v>508</v>
      </c>
      <c r="G305" s="41"/>
      <c r="H305" s="41"/>
      <c r="I305" s="216"/>
      <c r="J305" s="41"/>
      <c r="K305" s="41"/>
      <c r="L305" s="45"/>
      <c r="M305" s="217"/>
      <c r="N305" s="218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124</v>
      </c>
      <c r="AU305" s="18" t="s">
        <v>81</v>
      </c>
    </row>
    <row r="306" s="2" customFormat="1" ht="16.5" customHeight="1">
      <c r="A306" s="39"/>
      <c r="B306" s="40"/>
      <c r="C306" s="201" t="s">
        <v>509</v>
      </c>
      <c r="D306" s="201" t="s">
        <v>117</v>
      </c>
      <c r="E306" s="202" t="s">
        <v>510</v>
      </c>
      <c r="F306" s="203" t="s">
        <v>511</v>
      </c>
      <c r="G306" s="204" t="s">
        <v>146</v>
      </c>
      <c r="H306" s="205">
        <v>12</v>
      </c>
      <c r="I306" s="206"/>
      <c r="J306" s="207">
        <f>ROUND(I306*H306,2)</f>
        <v>0</v>
      </c>
      <c r="K306" s="203" t="s">
        <v>19</v>
      </c>
      <c r="L306" s="45"/>
      <c r="M306" s="208" t="s">
        <v>19</v>
      </c>
      <c r="N306" s="209" t="s">
        <v>42</v>
      </c>
      <c r="O306" s="85"/>
      <c r="P306" s="210">
        <f>O306*H306</f>
        <v>0</v>
      </c>
      <c r="Q306" s="210">
        <v>0</v>
      </c>
      <c r="R306" s="210">
        <f>Q306*H306</f>
        <v>0</v>
      </c>
      <c r="S306" s="210">
        <v>0</v>
      </c>
      <c r="T306" s="211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12" t="s">
        <v>201</v>
      </c>
      <c r="AT306" s="212" t="s">
        <v>117</v>
      </c>
      <c r="AU306" s="212" t="s">
        <v>81</v>
      </c>
      <c r="AY306" s="18" t="s">
        <v>114</v>
      </c>
      <c r="BE306" s="213">
        <f>IF(N306="základní",J306,0)</f>
        <v>0</v>
      </c>
      <c r="BF306" s="213">
        <f>IF(N306="snížená",J306,0)</f>
        <v>0</v>
      </c>
      <c r="BG306" s="213">
        <f>IF(N306="zákl. přenesená",J306,0)</f>
        <v>0</v>
      </c>
      <c r="BH306" s="213">
        <f>IF(N306="sníž. přenesená",J306,0)</f>
        <v>0</v>
      </c>
      <c r="BI306" s="213">
        <f>IF(N306="nulová",J306,0)</f>
        <v>0</v>
      </c>
      <c r="BJ306" s="18" t="s">
        <v>79</v>
      </c>
      <c r="BK306" s="213">
        <f>ROUND(I306*H306,2)</f>
        <v>0</v>
      </c>
      <c r="BL306" s="18" t="s">
        <v>201</v>
      </c>
      <c r="BM306" s="212" t="s">
        <v>512</v>
      </c>
    </row>
    <row r="307" s="2" customFormat="1">
      <c r="A307" s="39"/>
      <c r="B307" s="40"/>
      <c r="C307" s="41"/>
      <c r="D307" s="214" t="s">
        <v>124</v>
      </c>
      <c r="E307" s="41"/>
      <c r="F307" s="215" t="s">
        <v>511</v>
      </c>
      <c r="G307" s="41"/>
      <c r="H307" s="41"/>
      <c r="I307" s="216"/>
      <c r="J307" s="41"/>
      <c r="K307" s="41"/>
      <c r="L307" s="45"/>
      <c r="M307" s="217"/>
      <c r="N307" s="218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124</v>
      </c>
      <c r="AU307" s="18" t="s">
        <v>81</v>
      </c>
    </row>
    <row r="308" s="2" customFormat="1" ht="16.5" customHeight="1">
      <c r="A308" s="39"/>
      <c r="B308" s="40"/>
      <c r="C308" s="201" t="s">
        <v>513</v>
      </c>
      <c r="D308" s="201" t="s">
        <v>117</v>
      </c>
      <c r="E308" s="202" t="s">
        <v>514</v>
      </c>
      <c r="F308" s="203" t="s">
        <v>515</v>
      </c>
      <c r="G308" s="204" t="s">
        <v>229</v>
      </c>
      <c r="H308" s="205">
        <v>42</v>
      </c>
      <c r="I308" s="206"/>
      <c r="J308" s="207">
        <f>ROUND(I308*H308,2)</f>
        <v>0</v>
      </c>
      <c r="K308" s="203" t="s">
        <v>19</v>
      </c>
      <c r="L308" s="45"/>
      <c r="M308" s="208" t="s">
        <v>19</v>
      </c>
      <c r="N308" s="209" t="s">
        <v>42</v>
      </c>
      <c r="O308" s="85"/>
      <c r="P308" s="210">
        <f>O308*H308</f>
        <v>0</v>
      </c>
      <c r="Q308" s="210">
        <v>0</v>
      </c>
      <c r="R308" s="210">
        <f>Q308*H308</f>
        <v>0</v>
      </c>
      <c r="S308" s="210">
        <v>0</v>
      </c>
      <c r="T308" s="211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12" t="s">
        <v>201</v>
      </c>
      <c r="AT308" s="212" t="s">
        <v>117</v>
      </c>
      <c r="AU308" s="212" t="s">
        <v>81</v>
      </c>
      <c r="AY308" s="18" t="s">
        <v>114</v>
      </c>
      <c r="BE308" s="213">
        <f>IF(N308="základní",J308,0)</f>
        <v>0</v>
      </c>
      <c r="BF308" s="213">
        <f>IF(N308="snížená",J308,0)</f>
        <v>0</v>
      </c>
      <c r="BG308" s="213">
        <f>IF(N308="zákl. přenesená",J308,0)</f>
        <v>0</v>
      </c>
      <c r="BH308" s="213">
        <f>IF(N308="sníž. přenesená",J308,0)</f>
        <v>0</v>
      </c>
      <c r="BI308" s="213">
        <f>IF(N308="nulová",J308,0)</f>
        <v>0</v>
      </c>
      <c r="BJ308" s="18" t="s">
        <v>79</v>
      </c>
      <c r="BK308" s="213">
        <f>ROUND(I308*H308,2)</f>
        <v>0</v>
      </c>
      <c r="BL308" s="18" t="s">
        <v>201</v>
      </c>
      <c r="BM308" s="212" t="s">
        <v>516</v>
      </c>
    </row>
    <row r="309" s="2" customFormat="1">
      <c r="A309" s="39"/>
      <c r="B309" s="40"/>
      <c r="C309" s="41"/>
      <c r="D309" s="214" t="s">
        <v>124</v>
      </c>
      <c r="E309" s="41"/>
      <c r="F309" s="215" t="s">
        <v>515</v>
      </c>
      <c r="G309" s="41"/>
      <c r="H309" s="41"/>
      <c r="I309" s="216"/>
      <c r="J309" s="41"/>
      <c r="K309" s="41"/>
      <c r="L309" s="45"/>
      <c r="M309" s="217"/>
      <c r="N309" s="218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124</v>
      </c>
      <c r="AU309" s="18" t="s">
        <v>81</v>
      </c>
    </row>
    <row r="310" s="2" customFormat="1" ht="16.5" customHeight="1">
      <c r="A310" s="39"/>
      <c r="B310" s="40"/>
      <c r="C310" s="201" t="s">
        <v>517</v>
      </c>
      <c r="D310" s="201" t="s">
        <v>117</v>
      </c>
      <c r="E310" s="202" t="s">
        <v>518</v>
      </c>
      <c r="F310" s="203" t="s">
        <v>519</v>
      </c>
      <c r="G310" s="204" t="s">
        <v>264</v>
      </c>
      <c r="H310" s="205">
        <v>1</v>
      </c>
      <c r="I310" s="206"/>
      <c r="J310" s="207">
        <f>ROUND(I310*H310,2)</f>
        <v>0</v>
      </c>
      <c r="K310" s="203" t="s">
        <v>19</v>
      </c>
      <c r="L310" s="45"/>
      <c r="M310" s="208" t="s">
        <v>19</v>
      </c>
      <c r="N310" s="209" t="s">
        <v>42</v>
      </c>
      <c r="O310" s="85"/>
      <c r="P310" s="210">
        <f>O310*H310</f>
        <v>0</v>
      </c>
      <c r="Q310" s="210">
        <v>0</v>
      </c>
      <c r="R310" s="210">
        <f>Q310*H310</f>
        <v>0</v>
      </c>
      <c r="S310" s="210">
        <v>0</v>
      </c>
      <c r="T310" s="211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12" t="s">
        <v>201</v>
      </c>
      <c r="AT310" s="212" t="s">
        <v>117</v>
      </c>
      <c r="AU310" s="212" t="s">
        <v>81</v>
      </c>
      <c r="AY310" s="18" t="s">
        <v>114</v>
      </c>
      <c r="BE310" s="213">
        <f>IF(N310="základní",J310,0)</f>
        <v>0</v>
      </c>
      <c r="BF310" s="213">
        <f>IF(N310="snížená",J310,0)</f>
        <v>0</v>
      </c>
      <c r="BG310" s="213">
        <f>IF(N310="zákl. přenesená",J310,0)</f>
        <v>0</v>
      </c>
      <c r="BH310" s="213">
        <f>IF(N310="sníž. přenesená",J310,0)</f>
        <v>0</v>
      </c>
      <c r="BI310" s="213">
        <f>IF(N310="nulová",J310,0)</f>
        <v>0</v>
      </c>
      <c r="BJ310" s="18" t="s">
        <v>79</v>
      </c>
      <c r="BK310" s="213">
        <f>ROUND(I310*H310,2)</f>
        <v>0</v>
      </c>
      <c r="BL310" s="18" t="s">
        <v>201</v>
      </c>
      <c r="BM310" s="212" t="s">
        <v>520</v>
      </c>
    </row>
    <row r="311" s="2" customFormat="1">
      <c r="A311" s="39"/>
      <c r="B311" s="40"/>
      <c r="C311" s="41"/>
      <c r="D311" s="214" t="s">
        <v>124</v>
      </c>
      <c r="E311" s="41"/>
      <c r="F311" s="215" t="s">
        <v>519</v>
      </c>
      <c r="G311" s="41"/>
      <c r="H311" s="41"/>
      <c r="I311" s="216"/>
      <c r="J311" s="41"/>
      <c r="K311" s="41"/>
      <c r="L311" s="45"/>
      <c r="M311" s="217"/>
      <c r="N311" s="218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124</v>
      </c>
      <c r="AU311" s="18" t="s">
        <v>81</v>
      </c>
    </row>
    <row r="312" s="2" customFormat="1" ht="16.5" customHeight="1">
      <c r="A312" s="39"/>
      <c r="B312" s="40"/>
      <c r="C312" s="201" t="s">
        <v>521</v>
      </c>
      <c r="D312" s="201" t="s">
        <v>117</v>
      </c>
      <c r="E312" s="202" t="s">
        <v>522</v>
      </c>
      <c r="F312" s="203" t="s">
        <v>523</v>
      </c>
      <c r="G312" s="204" t="s">
        <v>264</v>
      </c>
      <c r="H312" s="205">
        <v>7</v>
      </c>
      <c r="I312" s="206"/>
      <c r="J312" s="207">
        <f>ROUND(I312*H312,2)</f>
        <v>0</v>
      </c>
      <c r="K312" s="203" t="s">
        <v>19</v>
      </c>
      <c r="L312" s="45"/>
      <c r="M312" s="208" t="s">
        <v>19</v>
      </c>
      <c r="N312" s="209" t="s">
        <v>42</v>
      </c>
      <c r="O312" s="85"/>
      <c r="P312" s="210">
        <f>O312*H312</f>
        <v>0</v>
      </c>
      <c r="Q312" s="210">
        <v>0</v>
      </c>
      <c r="R312" s="210">
        <f>Q312*H312</f>
        <v>0</v>
      </c>
      <c r="S312" s="210">
        <v>0</v>
      </c>
      <c r="T312" s="211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12" t="s">
        <v>201</v>
      </c>
      <c r="AT312" s="212" t="s">
        <v>117</v>
      </c>
      <c r="AU312" s="212" t="s">
        <v>81</v>
      </c>
      <c r="AY312" s="18" t="s">
        <v>114</v>
      </c>
      <c r="BE312" s="213">
        <f>IF(N312="základní",J312,0)</f>
        <v>0</v>
      </c>
      <c r="BF312" s="213">
        <f>IF(N312="snížená",J312,0)</f>
        <v>0</v>
      </c>
      <c r="BG312" s="213">
        <f>IF(N312="zákl. přenesená",J312,0)</f>
        <v>0</v>
      </c>
      <c r="BH312" s="213">
        <f>IF(N312="sníž. přenesená",J312,0)</f>
        <v>0</v>
      </c>
      <c r="BI312" s="213">
        <f>IF(N312="nulová",J312,0)</f>
        <v>0</v>
      </c>
      <c r="BJ312" s="18" t="s">
        <v>79</v>
      </c>
      <c r="BK312" s="213">
        <f>ROUND(I312*H312,2)</f>
        <v>0</v>
      </c>
      <c r="BL312" s="18" t="s">
        <v>201</v>
      </c>
      <c r="BM312" s="212" t="s">
        <v>524</v>
      </c>
    </row>
    <row r="313" s="2" customFormat="1">
      <c r="A313" s="39"/>
      <c r="B313" s="40"/>
      <c r="C313" s="41"/>
      <c r="D313" s="214" t="s">
        <v>124</v>
      </c>
      <c r="E313" s="41"/>
      <c r="F313" s="215" t="s">
        <v>525</v>
      </c>
      <c r="G313" s="41"/>
      <c r="H313" s="41"/>
      <c r="I313" s="216"/>
      <c r="J313" s="41"/>
      <c r="K313" s="41"/>
      <c r="L313" s="45"/>
      <c r="M313" s="217"/>
      <c r="N313" s="218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124</v>
      </c>
      <c r="AU313" s="18" t="s">
        <v>81</v>
      </c>
    </row>
    <row r="314" s="2" customFormat="1" ht="16.5" customHeight="1">
      <c r="A314" s="39"/>
      <c r="B314" s="40"/>
      <c r="C314" s="201" t="s">
        <v>526</v>
      </c>
      <c r="D314" s="201" t="s">
        <v>117</v>
      </c>
      <c r="E314" s="202" t="s">
        <v>527</v>
      </c>
      <c r="F314" s="203" t="s">
        <v>528</v>
      </c>
      <c r="G314" s="204" t="s">
        <v>264</v>
      </c>
      <c r="H314" s="205">
        <v>1</v>
      </c>
      <c r="I314" s="206"/>
      <c r="J314" s="207">
        <f>ROUND(I314*H314,2)</f>
        <v>0</v>
      </c>
      <c r="K314" s="203" t="s">
        <v>19</v>
      </c>
      <c r="L314" s="45"/>
      <c r="M314" s="208" t="s">
        <v>19</v>
      </c>
      <c r="N314" s="209" t="s">
        <v>42</v>
      </c>
      <c r="O314" s="85"/>
      <c r="P314" s="210">
        <f>O314*H314</f>
        <v>0</v>
      </c>
      <c r="Q314" s="210">
        <v>0</v>
      </c>
      <c r="R314" s="210">
        <f>Q314*H314</f>
        <v>0</v>
      </c>
      <c r="S314" s="210">
        <v>0</v>
      </c>
      <c r="T314" s="211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12" t="s">
        <v>201</v>
      </c>
      <c r="AT314" s="212" t="s">
        <v>117</v>
      </c>
      <c r="AU314" s="212" t="s">
        <v>81</v>
      </c>
      <c r="AY314" s="18" t="s">
        <v>114</v>
      </c>
      <c r="BE314" s="213">
        <f>IF(N314="základní",J314,0)</f>
        <v>0</v>
      </c>
      <c r="BF314" s="213">
        <f>IF(N314="snížená",J314,0)</f>
        <v>0</v>
      </c>
      <c r="BG314" s="213">
        <f>IF(N314="zákl. přenesená",J314,0)</f>
        <v>0</v>
      </c>
      <c r="BH314" s="213">
        <f>IF(N314="sníž. přenesená",J314,0)</f>
        <v>0</v>
      </c>
      <c r="BI314" s="213">
        <f>IF(N314="nulová",J314,0)</f>
        <v>0</v>
      </c>
      <c r="BJ314" s="18" t="s">
        <v>79</v>
      </c>
      <c r="BK314" s="213">
        <f>ROUND(I314*H314,2)</f>
        <v>0</v>
      </c>
      <c r="BL314" s="18" t="s">
        <v>201</v>
      </c>
      <c r="BM314" s="212" t="s">
        <v>529</v>
      </c>
    </row>
    <row r="315" s="2" customFormat="1">
      <c r="A315" s="39"/>
      <c r="B315" s="40"/>
      <c r="C315" s="41"/>
      <c r="D315" s="214" t="s">
        <v>124</v>
      </c>
      <c r="E315" s="41"/>
      <c r="F315" s="215" t="s">
        <v>530</v>
      </c>
      <c r="G315" s="41"/>
      <c r="H315" s="41"/>
      <c r="I315" s="216"/>
      <c r="J315" s="41"/>
      <c r="K315" s="41"/>
      <c r="L315" s="45"/>
      <c r="M315" s="217"/>
      <c r="N315" s="218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124</v>
      </c>
      <c r="AU315" s="18" t="s">
        <v>81</v>
      </c>
    </row>
    <row r="316" s="2" customFormat="1">
      <c r="A316" s="39"/>
      <c r="B316" s="40"/>
      <c r="C316" s="41"/>
      <c r="D316" s="214" t="s">
        <v>256</v>
      </c>
      <c r="E316" s="41"/>
      <c r="F316" s="253" t="s">
        <v>531</v>
      </c>
      <c r="G316" s="41"/>
      <c r="H316" s="41"/>
      <c r="I316" s="216"/>
      <c r="J316" s="41"/>
      <c r="K316" s="41"/>
      <c r="L316" s="45"/>
      <c r="M316" s="217"/>
      <c r="N316" s="218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256</v>
      </c>
      <c r="AU316" s="18" t="s">
        <v>81</v>
      </c>
    </row>
    <row r="317" s="2" customFormat="1" ht="16.5" customHeight="1">
      <c r="A317" s="39"/>
      <c r="B317" s="40"/>
      <c r="C317" s="201" t="s">
        <v>532</v>
      </c>
      <c r="D317" s="201" t="s">
        <v>117</v>
      </c>
      <c r="E317" s="202" t="s">
        <v>533</v>
      </c>
      <c r="F317" s="203" t="s">
        <v>534</v>
      </c>
      <c r="G317" s="204" t="s">
        <v>264</v>
      </c>
      <c r="H317" s="205">
        <v>1</v>
      </c>
      <c r="I317" s="206"/>
      <c r="J317" s="207">
        <f>ROUND(I317*H317,2)</f>
        <v>0</v>
      </c>
      <c r="K317" s="203" t="s">
        <v>19</v>
      </c>
      <c r="L317" s="45"/>
      <c r="M317" s="208" t="s">
        <v>19</v>
      </c>
      <c r="N317" s="209" t="s">
        <v>42</v>
      </c>
      <c r="O317" s="85"/>
      <c r="P317" s="210">
        <f>O317*H317</f>
        <v>0</v>
      </c>
      <c r="Q317" s="210">
        <v>0</v>
      </c>
      <c r="R317" s="210">
        <f>Q317*H317</f>
        <v>0</v>
      </c>
      <c r="S317" s="210">
        <v>0</v>
      </c>
      <c r="T317" s="211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12" t="s">
        <v>201</v>
      </c>
      <c r="AT317" s="212" t="s">
        <v>117</v>
      </c>
      <c r="AU317" s="212" t="s">
        <v>81</v>
      </c>
      <c r="AY317" s="18" t="s">
        <v>114</v>
      </c>
      <c r="BE317" s="213">
        <f>IF(N317="základní",J317,0)</f>
        <v>0</v>
      </c>
      <c r="BF317" s="213">
        <f>IF(N317="snížená",J317,0)</f>
        <v>0</v>
      </c>
      <c r="BG317" s="213">
        <f>IF(N317="zákl. přenesená",J317,0)</f>
        <v>0</v>
      </c>
      <c r="BH317" s="213">
        <f>IF(N317="sníž. přenesená",J317,0)</f>
        <v>0</v>
      </c>
      <c r="BI317" s="213">
        <f>IF(N317="nulová",J317,0)</f>
        <v>0</v>
      </c>
      <c r="BJ317" s="18" t="s">
        <v>79</v>
      </c>
      <c r="BK317" s="213">
        <f>ROUND(I317*H317,2)</f>
        <v>0</v>
      </c>
      <c r="BL317" s="18" t="s">
        <v>201</v>
      </c>
      <c r="BM317" s="212" t="s">
        <v>535</v>
      </c>
    </row>
    <row r="318" s="2" customFormat="1">
      <c r="A318" s="39"/>
      <c r="B318" s="40"/>
      <c r="C318" s="41"/>
      <c r="D318" s="214" t="s">
        <v>124</v>
      </c>
      <c r="E318" s="41"/>
      <c r="F318" s="215" t="s">
        <v>534</v>
      </c>
      <c r="G318" s="41"/>
      <c r="H318" s="41"/>
      <c r="I318" s="216"/>
      <c r="J318" s="41"/>
      <c r="K318" s="41"/>
      <c r="L318" s="45"/>
      <c r="M318" s="217"/>
      <c r="N318" s="218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124</v>
      </c>
      <c r="AU318" s="18" t="s">
        <v>81</v>
      </c>
    </row>
    <row r="319" s="2" customFormat="1" ht="16.5" customHeight="1">
      <c r="A319" s="39"/>
      <c r="B319" s="40"/>
      <c r="C319" s="201" t="s">
        <v>536</v>
      </c>
      <c r="D319" s="201" t="s">
        <v>117</v>
      </c>
      <c r="E319" s="202" t="s">
        <v>537</v>
      </c>
      <c r="F319" s="203" t="s">
        <v>538</v>
      </c>
      <c r="G319" s="204" t="s">
        <v>264</v>
      </c>
      <c r="H319" s="205">
        <v>1</v>
      </c>
      <c r="I319" s="206"/>
      <c r="J319" s="207">
        <f>ROUND(I319*H319,2)</f>
        <v>0</v>
      </c>
      <c r="K319" s="203" t="s">
        <v>19</v>
      </c>
      <c r="L319" s="45"/>
      <c r="M319" s="208" t="s">
        <v>19</v>
      </c>
      <c r="N319" s="209" t="s">
        <v>42</v>
      </c>
      <c r="O319" s="85"/>
      <c r="P319" s="210">
        <f>O319*H319</f>
        <v>0</v>
      </c>
      <c r="Q319" s="210">
        <v>0</v>
      </c>
      <c r="R319" s="210">
        <f>Q319*H319</f>
        <v>0</v>
      </c>
      <c r="S319" s="210">
        <v>0</v>
      </c>
      <c r="T319" s="211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12" t="s">
        <v>201</v>
      </c>
      <c r="AT319" s="212" t="s">
        <v>117</v>
      </c>
      <c r="AU319" s="212" t="s">
        <v>81</v>
      </c>
      <c r="AY319" s="18" t="s">
        <v>114</v>
      </c>
      <c r="BE319" s="213">
        <f>IF(N319="základní",J319,0)</f>
        <v>0</v>
      </c>
      <c r="BF319" s="213">
        <f>IF(N319="snížená",J319,0)</f>
        <v>0</v>
      </c>
      <c r="BG319" s="213">
        <f>IF(N319="zákl. přenesená",J319,0)</f>
        <v>0</v>
      </c>
      <c r="BH319" s="213">
        <f>IF(N319="sníž. přenesená",J319,0)</f>
        <v>0</v>
      </c>
      <c r="BI319" s="213">
        <f>IF(N319="nulová",J319,0)</f>
        <v>0</v>
      </c>
      <c r="BJ319" s="18" t="s">
        <v>79</v>
      </c>
      <c r="BK319" s="213">
        <f>ROUND(I319*H319,2)</f>
        <v>0</v>
      </c>
      <c r="BL319" s="18" t="s">
        <v>201</v>
      </c>
      <c r="BM319" s="212" t="s">
        <v>539</v>
      </c>
    </row>
    <row r="320" s="2" customFormat="1">
      <c r="A320" s="39"/>
      <c r="B320" s="40"/>
      <c r="C320" s="41"/>
      <c r="D320" s="214" t="s">
        <v>124</v>
      </c>
      <c r="E320" s="41"/>
      <c r="F320" s="215" t="s">
        <v>538</v>
      </c>
      <c r="G320" s="41"/>
      <c r="H320" s="41"/>
      <c r="I320" s="216"/>
      <c r="J320" s="41"/>
      <c r="K320" s="41"/>
      <c r="L320" s="45"/>
      <c r="M320" s="217"/>
      <c r="N320" s="218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124</v>
      </c>
      <c r="AU320" s="18" t="s">
        <v>81</v>
      </c>
    </row>
    <row r="321" s="2" customFormat="1" ht="16.5" customHeight="1">
      <c r="A321" s="39"/>
      <c r="B321" s="40"/>
      <c r="C321" s="201" t="s">
        <v>540</v>
      </c>
      <c r="D321" s="201" t="s">
        <v>117</v>
      </c>
      <c r="E321" s="202" t="s">
        <v>541</v>
      </c>
      <c r="F321" s="203" t="s">
        <v>305</v>
      </c>
      <c r="G321" s="204" t="s">
        <v>306</v>
      </c>
      <c r="H321" s="205">
        <v>15</v>
      </c>
      <c r="I321" s="206"/>
      <c r="J321" s="207">
        <f>ROUND(I321*H321,2)</f>
        <v>0</v>
      </c>
      <c r="K321" s="203" t="s">
        <v>19</v>
      </c>
      <c r="L321" s="45"/>
      <c r="M321" s="208" t="s">
        <v>19</v>
      </c>
      <c r="N321" s="209" t="s">
        <v>42</v>
      </c>
      <c r="O321" s="85"/>
      <c r="P321" s="210">
        <f>O321*H321</f>
        <v>0</v>
      </c>
      <c r="Q321" s="210">
        <v>0</v>
      </c>
      <c r="R321" s="210">
        <f>Q321*H321</f>
        <v>0</v>
      </c>
      <c r="S321" s="210">
        <v>0</v>
      </c>
      <c r="T321" s="211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12" t="s">
        <v>201</v>
      </c>
      <c r="AT321" s="212" t="s">
        <v>117</v>
      </c>
      <c r="AU321" s="212" t="s">
        <v>81</v>
      </c>
      <c r="AY321" s="18" t="s">
        <v>114</v>
      </c>
      <c r="BE321" s="213">
        <f>IF(N321="základní",J321,0)</f>
        <v>0</v>
      </c>
      <c r="BF321" s="213">
        <f>IF(N321="snížená",J321,0)</f>
        <v>0</v>
      </c>
      <c r="BG321" s="213">
        <f>IF(N321="zákl. přenesená",J321,0)</f>
        <v>0</v>
      </c>
      <c r="BH321" s="213">
        <f>IF(N321="sníž. přenesená",J321,0)</f>
        <v>0</v>
      </c>
      <c r="BI321" s="213">
        <f>IF(N321="nulová",J321,0)</f>
        <v>0</v>
      </c>
      <c r="BJ321" s="18" t="s">
        <v>79</v>
      </c>
      <c r="BK321" s="213">
        <f>ROUND(I321*H321,2)</f>
        <v>0</v>
      </c>
      <c r="BL321" s="18" t="s">
        <v>201</v>
      </c>
      <c r="BM321" s="212" t="s">
        <v>542</v>
      </c>
    </row>
    <row r="322" s="2" customFormat="1">
      <c r="A322" s="39"/>
      <c r="B322" s="40"/>
      <c r="C322" s="41"/>
      <c r="D322" s="214" t="s">
        <v>124</v>
      </c>
      <c r="E322" s="41"/>
      <c r="F322" s="215" t="s">
        <v>305</v>
      </c>
      <c r="G322" s="41"/>
      <c r="H322" s="41"/>
      <c r="I322" s="216"/>
      <c r="J322" s="41"/>
      <c r="K322" s="41"/>
      <c r="L322" s="45"/>
      <c r="M322" s="217"/>
      <c r="N322" s="218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124</v>
      </c>
      <c r="AU322" s="18" t="s">
        <v>81</v>
      </c>
    </row>
    <row r="323" s="2" customFormat="1" ht="16.5" customHeight="1">
      <c r="A323" s="39"/>
      <c r="B323" s="40"/>
      <c r="C323" s="201" t="s">
        <v>543</v>
      </c>
      <c r="D323" s="201" t="s">
        <v>117</v>
      </c>
      <c r="E323" s="202" t="s">
        <v>544</v>
      </c>
      <c r="F323" s="203" t="s">
        <v>545</v>
      </c>
      <c r="G323" s="204" t="s">
        <v>164</v>
      </c>
      <c r="H323" s="205">
        <v>0.21099999999999999</v>
      </c>
      <c r="I323" s="206"/>
      <c r="J323" s="207">
        <f>ROUND(I323*H323,2)</f>
        <v>0</v>
      </c>
      <c r="K323" s="203" t="s">
        <v>121</v>
      </c>
      <c r="L323" s="45"/>
      <c r="M323" s="208" t="s">
        <v>19</v>
      </c>
      <c r="N323" s="209" t="s">
        <v>42</v>
      </c>
      <c r="O323" s="85"/>
      <c r="P323" s="210">
        <f>O323*H323</f>
        <v>0</v>
      </c>
      <c r="Q323" s="210">
        <v>0</v>
      </c>
      <c r="R323" s="210">
        <f>Q323*H323</f>
        <v>0</v>
      </c>
      <c r="S323" s="210">
        <v>0</v>
      </c>
      <c r="T323" s="211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12" t="s">
        <v>201</v>
      </c>
      <c r="AT323" s="212" t="s">
        <v>117</v>
      </c>
      <c r="AU323" s="212" t="s">
        <v>81</v>
      </c>
      <c r="AY323" s="18" t="s">
        <v>114</v>
      </c>
      <c r="BE323" s="213">
        <f>IF(N323="základní",J323,0)</f>
        <v>0</v>
      </c>
      <c r="BF323" s="213">
        <f>IF(N323="snížená",J323,0)</f>
        <v>0</v>
      </c>
      <c r="BG323" s="213">
        <f>IF(N323="zákl. přenesená",J323,0)</f>
        <v>0</v>
      </c>
      <c r="BH323" s="213">
        <f>IF(N323="sníž. přenesená",J323,0)</f>
        <v>0</v>
      </c>
      <c r="BI323" s="213">
        <f>IF(N323="nulová",J323,0)</f>
        <v>0</v>
      </c>
      <c r="BJ323" s="18" t="s">
        <v>79</v>
      </c>
      <c r="BK323" s="213">
        <f>ROUND(I323*H323,2)</f>
        <v>0</v>
      </c>
      <c r="BL323" s="18" t="s">
        <v>201</v>
      </c>
      <c r="BM323" s="212" t="s">
        <v>546</v>
      </c>
    </row>
    <row r="324" s="2" customFormat="1">
      <c r="A324" s="39"/>
      <c r="B324" s="40"/>
      <c r="C324" s="41"/>
      <c r="D324" s="214" t="s">
        <v>124</v>
      </c>
      <c r="E324" s="41"/>
      <c r="F324" s="215" t="s">
        <v>547</v>
      </c>
      <c r="G324" s="41"/>
      <c r="H324" s="41"/>
      <c r="I324" s="216"/>
      <c r="J324" s="41"/>
      <c r="K324" s="41"/>
      <c r="L324" s="45"/>
      <c r="M324" s="217"/>
      <c r="N324" s="218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124</v>
      </c>
      <c r="AU324" s="18" t="s">
        <v>81</v>
      </c>
    </row>
    <row r="325" s="2" customFormat="1">
      <c r="A325" s="39"/>
      <c r="B325" s="40"/>
      <c r="C325" s="41"/>
      <c r="D325" s="219" t="s">
        <v>126</v>
      </c>
      <c r="E325" s="41"/>
      <c r="F325" s="220" t="s">
        <v>548</v>
      </c>
      <c r="G325" s="41"/>
      <c r="H325" s="41"/>
      <c r="I325" s="216"/>
      <c r="J325" s="41"/>
      <c r="K325" s="41"/>
      <c r="L325" s="45"/>
      <c r="M325" s="217"/>
      <c r="N325" s="218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126</v>
      </c>
      <c r="AU325" s="18" t="s">
        <v>81</v>
      </c>
    </row>
    <row r="326" s="12" customFormat="1" ht="22.8" customHeight="1">
      <c r="A326" s="12"/>
      <c r="B326" s="185"/>
      <c r="C326" s="186"/>
      <c r="D326" s="187" t="s">
        <v>70</v>
      </c>
      <c r="E326" s="199" t="s">
        <v>549</v>
      </c>
      <c r="F326" s="199" t="s">
        <v>550</v>
      </c>
      <c r="G326" s="186"/>
      <c r="H326" s="186"/>
      <c r="I326" s="189"/>
      <c r="J326" s="200">
        <f>BK326</f>
        <v>0</v>
      </c>
      <c r="K326" s="186"/>
      <c r="L326" s="191"/>
      <c r="M326" s="192"/>
      <c r="N326" s="193"/>
      <c r="O326" s="193"/>
      <c r="P326" s="194">
        <f>SUM(P327:P333)</f>
        <v>0</v>
      </c>
      <c r="Q326" s="193"/>
      <c r="R326" s="194">
        <f>SUM(R327:R333)</f>
        <v>0.017440000000000001</v>
      </c>
      <c r="S326" s="193"/>
      <c r="T326" s="195">
        <f>SUM(T327:T333)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196" t="s">
        <v>81</v>
      </c>
      <c r="AT326" s="197" t="s">
        <v>70</v>
      </c>
      <c r="AU326" s="197" t="s">
        <v>79</v>
      </c>
      <c r="AY326" s="196" t="s">
        <v>114</v>
      </c>
      <c r="BK326" s="198">
        <f>SUM(BK327:BK333)</f>
        <v>0</v>
      </c>
    </row>
    <row r="327" s="2" customFormat="1" ht="16.5" customHeight="1">
      <c r="A327" s="39"/>
      <c r="B327" s="40"/>
      <c r="C327" s="201" t="s">
        <v>551</v>
      </c>
      <c r="D327" s="201" t="s">
        <v>117</v>
      </c>
      <c r="E327" s="202" t="s">
        <v>552</v>
      </c>
      <c r="F327" s="203" t="s">
        <v>553</v>
      </c>
      <c r="G327" s="204" t="s">
        <v>146</v>
      </c>
      <c r="H327" s="205">
        <v>16</v>
      </c>
      <c r="I327" s="206"/>
      <c r="J327" s="207">
        <f>ROUND(I327*H327,2)</f>
        <v>0</v>
      </c>
      <c r="K327" s="203" t="s">
        <v>121</v>
      </c>
      <c r="L327" s="45"/>
      <c r="M327" s="208" t="s">
        <v>19</v>
      </c>
      <c r="N327" s="209" t="s">
        <v>42</v>
      </c>
      <c r="O327" s="85"/>
      <c r="P327" s="210">
        <f>O327*H327</f>
        <v>0</v>
      </c>
      <c r="Q327" s="210">
        <v>0.00109</v>
      </c>
      <c r="R327" s="210">
        <f>Q327*H327</f>
        <v>0.017440000000000001</v>
      </c>
      <c r="S327" s="210">
        <v>0</v>
      </c>
      <c r="T327" s="211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12" t="s">
        <v>201</v>
      </c>
      <c r="AT327" s="212" t="s">
        <v>117</v>
      </c>
      <c r="AU327" s="212" t="s">
        <v>81</v>
      </c>
      <c r="AY327" s="18" t="s">
        <v>114</v>
      </c>
      <c r="BE327" s="213">
        <f>IF(N327="základní",J327,0)</f>
        <v>0</v>
      </c>
      <c r="BF327" s="213">
        <f>IF(N327="snížená",J327,0)</f>
        <v>0</v>
      </c>
      <c r="BG327" s="213">
        <f>IF(N327="zákl. přenesená",J327,0)</f>
        <v>0</v>
      </c>
      <c r="BH327" s="213">
        <f>IF(N327="sníž. přenesená",J327,0)</f>
        <v>0</v>
      </c>
      <c r="BI327" s="213">
        <f>IF(N327="nulová",J327,0)</f>
        <v>0</v>
      </c>
      <c r="BJ327" s="18" t="s">
        <v>79</v>
      </c>
      <c r="BK327" s="213">
        <f>ROUND(I327*H327,2)</f>
        <v>0</v>
      </c>
      <c r="BL327" s="18" t="s">
        <v>201</v>
      </c>
      <c r="BM327" s="212" t="s">
        <v>554</v>
      </c>
    </row>
    <row r="328" s="2" customFormat="1">
      <c r="A328" s="39"/>
      <c r="B328" s="40"/>
      <c r="C328" s="41"/>
      <c r="D328" s="214" t="s">
        <v>124</v>
      </c>
      <c r="E328" s="41"/>
      <c r="F328" s="215" t="s">
        <v>555</v>
      </c>
      <c r="G328" s="41"/>
      <c r="H328" s="41"/>
      <c r="I328" s="216"/>
      <c r="J328" s="41"/>
      <c r="K328" s="41"/>
      <c r="L328" s="45"/>
      <c r="M328" s="217"/>
      <c r="N328" s="218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124</v>
      </c>
      <c r="AU328" s="18" t="s">
        <v>81</v>
      </c>
    </row>
    <row r="329" s="2" customFormat="1">
      <c r="A329" s="39"/>
      <c r="B329" s="40"/>
      <c r="C329" s="41"/>
      <c r="D329" s="219" t="s">
        <v>126</v>
      </c>
      <c r="E329" s="41"/>
      <c r="F329" s="220" t="s">
        <v>556</v>
      </c>
      <c r="G329" s="41"/>
      <c r="H329" s="41"/>
      <c r="I329" s="216"/>
      <c r="J329" s="41"/>
      <c r="K329" s="41"/>
      <c r="L329" s="45"/>
      <c r="M329" s="217"/>
      <c r="N329" s="218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126</v>
      </c>
      <c r="AU329" s="18" t="s">
        <v>81</v>
      </c>
    </row>
    <row r="330" s="2" customFormat="1">
      <c r="A330" s="39"/>
      <c r="B330" s="40"/>
      <c r="C330" s="41"/>
      <c r="D330" s="214" t="s">
        <v>256</v>
      </c>
      <c r="E330" s="41"/>
      <c r="F330" s="253" t="s">
        <v>557</v>
      </c>
      <c r="G330" s="41"/>
      <c r="H330" s="41"/>
      <c r="I330" s="216"/>
      <c r="J330" s="41"/>
      <c r="K330" s="41"/>
      <c r="L330" s="45"/>
      <c r="M330" s="217"/>
      <c r="N330" s="218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256</v>
      </c>
      <c r="AU330" s="18" t="s">
        <v>81</v>
      </c>
    </row>
    <row r="331" s="2" customFormat="1" ht="16.5" customHeight="1">
      <c r="A331" s="39"/>
      <c r="B331" s="40"/>
      <c r="C331" s="201" t="s">
        <v>558</v>
      </c>
      <c r="D331" s="201" t="s">
        <v>117</v>
      </c>
      <c r="E331" s="202" t="s">
        <v>559</v>
      </c>
      <c r="F331" s="203" t="s">
        <v>560</v>
      </c>
      <c r="G331" s="204" t="s">
        <v>164</v>
      </c>
      <c r="H331" s="205">
        <v>0.017000000000000001</v>
      </c>
      <c r="I331" s="206"/>
      <c r="J331" s="207">
        <f>ROUND(I331*H331,2)</f>
        <v>0</v>
      </c>
      <c r="K331" s="203" t="s">
        <v>121</v>
      </c>
      <c r="L331" s="45"/>
      <c r="M331" s="208" t="s">
        <v>19</v>
      </c>
      <c r="N331" s="209" t="s">
        <v>42</v>
      </c>
      <c r="O331" s="85"/>
      <c r="P331" s="210">
        <f>O331*H331</f>
        <v>0</v>
      </c>
      <c r="Q331" s="210">
        <v>0</v>
      </c>
      <c r="R331" s="210">
        <f>Q331*H331</f>
        <v>0</v>
      </c>
      <c r="S331" s="210">
        <v>0</v>
      </c>
      <c r="T331" s="211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12" t="s">
        <v>201</v>
      </c>
      <c r="AT331" s="212" t="s">
        <v>117</v>
      </c>
      <c r="AU331" s="212" t="s">
        <v>81</v>
      </c>
      <c r="AY331" s="18" t="s">
        <v>114</v>
      </c>
      <c r="BE331" s="213">
        <f>IF(N331="základní",J331,0)</f>
        <v>0</v>
      </c>
      <c r="BF331" s="213">
        <f>IF(N331="snížená",J331,0)</f>
        <v>0</v>
      </c>
      <c r="BG331" s="213">
        <f>IF(N331="zákl. přenesená",J331,0)</f>
        <v>0</v>
      </c>
      <c r="BH331" s="213">
        <f>IF(N331="sníž. přenesená",J331,0)</f>
        <v>0</v>
      </c>
      <c r="BI331" s="213">
        <f>IF(N331="nulová",J331,0)</f>
        <v>0</v>
      </c>
      <c r="BJ331" s="18" t="s">
        <v>79</v>
      </c>
      <c r="BK331" s="213">
        <f>ROUND(I331*H331,2)</f>
        <v>0</v>
      </c>
      <c r="BL331" s="18" t="s">
        <v>201</v>
      </c>
      <c r="BM331" s="212" t="s">
        <v>561</v>
      </c>
    </row>
    <row r="332" s="2" customFormat="1">
      <c r="A332" s="39"/>
      <c r="B332" s="40"/>
      <c r="C332" s="41"/>
      <c r="D332" s="214" t="s">
        <v>124</v>
      </c>
      <c r="E332" s="41"/>
      <c r="F332" s="215" t="s">
        <v>562</v>
      </c>
      <c r="G332" s="41"/>
      <c r="H332" s="41"/>
      <c r="I332" s="216"/>
      <c r="J332" s="41"/>
      <c r="K332" s="41"/>
      <c r="L332" s="45"/>
      <c r="M332" s="217"/>
      <c r="N332" s="218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124</v>
      </c>
      <c r="AU332" s="18" t="s">
        <v>81</v>
      </c>
    </row>
    <row r="333" s="2" customFormat="1">
      <c r="A333" s="39"/>
      <c r="B333" s="40"/>
      <c r="C333" s="41"/>
      <c r="D333" s="219" t="s">
        <v>126</v>
      </c>
      <c r="E333" s="41"/>
      <c r="F333" s="220" t="s">
        <v>563</v>
      </c>
      <c r="G333" s="41"/>
      <c r="H333" s="41"/>
      <c r="I333" s="216"/>
      <c r="J333" s="41"/>
      <c r="K333" s="41"/>
      <c r="L333" s="45"/>
      <c r="M333" s="254"/>
      <c r="N333" s="255"/>
      <c r="O333" s="256"/>
      <c r="P333" s="256"/>
      <c r="Q333" s="256"/>
      <c r="R333" s="256"/>
      <c r="S333" s="256"/>
      <c r="T333" s="257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126</v>
      </c>
      <c r="AU333" s="18" t="s">
        <v>81</v>
      </c>
    </row>
    <row r="334" s="2" customFormat="1" ht="6.96" customHeight="1">
      <c r="A334" s="39"/>
      <c r="B334" s="60"/>
      <c r="C334" s="61"/>
      <c r="D334" s="61"/>
      <c r="E334" s="61"/>
      <c r="F334" s="61"/>
      <c r="G334" s="61"/>
      <c r="H334" s="61"/>
      <c r="I334" s="61"/>
      <c r="J334" s="61"/>
      <c r="K334" s="61"/>
      <c r="L334" s="45"/>
      <c r="M334" s="39"/>
      <c r="O334" s="39"/>
      <c r="P334" s="39"/>
      <c r="Q334" s="39"/>
      <c r="R334" s="39"/>
      <c r="S334" s="39"/>
      <c r="T334" s="39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</row>
  </sheetData>
  <sheetProtection sheet="1" autoFilter="0" formatColumns="0" formatRows="0" objects="1" scenarios="1" spinCount="100000" saltValue="XzpMa0Prpb+/NwRz+6jJQTnnboT+eeJzq3r1KjYP8uks7WWQMXRRFIsxaOt9kWnRJXSy6EajBYRiRAELfX4F3w==" hashValue="ZdTcqyH4EMVEwEc7A/6MR3kbLyCGpCSi+yo4S1jKoDbYVd1yT/0aqoV3v9SMPATbE9Y3pO31CxJQMQjmnAOdQg==" algorithmName="SHA-512" password="CC35"/>
  <autoFilter ref="C88:K333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4_02/631311126"/>
    <hyperlink ref="F98" r:id="rId2" display="https://podminky.urs.cz/item/CS_URS_2024_02/631319022"/>
    <hyperlink ref="F103" r:id="rId3" display="https://podminky.urs.cz/item/CS_URS_2024_02/965042241"/>
    <hyperlink ref="F107" r:id="rId4" display="https://podminky.urs.cz/item/CS_URS_2024_02/971033241"/>
    <hyperlink ref="F118" r:id="rId5" display="https://podminky.urs.cz/item/CS_URS_2024_02/997013212"/>
    <hyperlink ref="F121" r:id="rId6" display="https://podminky.urs.cz/item/CS_URS_2024_02/997013501"/>
    <hyperlink ref="F124" r:id="rId7" display="https://podminky.urs.cz/item/CS_URS_2024_02/997013509"/>
    <hyperlink ref="F128" r:id="rId8" display="https://podminky.urs.cz/item/CS_URS_2024_02/997013861"/>
    <hyperlink ref="F132" r:id="rId9" display="https://podminky.urs.cz/item/CS_URS_2024_02/998011002"/>
    <hyperlink ref="F137" r:id="rId10" display="https://podminky.urs.cz/item/CS_URS_2024_02/721171903"/>
    <hyperlink ref="F141" r:id="rId11" display="https://podminky.urs.cz/item/CS_URS_2024_02/721171904"/>
    <hyperlink ref="F145" r:id="rId12" display="https://podminky.urs.cz/item/CS_URS_2024_02/721171905"/>
    <hyperlink ref="F149" r:id="rId13" display="https://podminky.urs.cz/item/CS_URS_2024_02/721171914"/>
    <hyperlink ref="F153" r:id="rId14" display="https://podminky.urs.cz/item/CS_URS_2024_02/721174004"/>
    <hyperlink ref="F156" r:id="rId15" display="https://podminky.urs.cz/item/CS_URS_2024_02/721174042"/>
    <hyperlink ref="F159" r:id="rId16" display="https://podminky.urs.cz/item/CS_URS_2024_02/721174043"/>
    <hyperlink ref="F162" r:id="rId17" display="https://podminky.urs.cz/item/CS_URS_2024_02/721174044"/>
    <hyperlink ref="F182" r:id="rId18" display="https://podminky.urs.cz/item/CS_URS_2024_02/721290111"/>
    <hyperlink ref="F185" r:id="rId19" display="https://podminky.urs.cz/item/CS_URS_2024_02/721910912"/>
    <hyperlink ref="F189" r:id="rId20" display="https://podminky.urs.cz/item/CS_URS_2024_02/721910922"/>
    <hyperlink ref="F195" r:id="rId21" display="https://podminky.urs.cz/item/CS_URS_2024_02/998721102"/>
    <hyperlink ref="F199" r:id="rId22" display="https://podminky.urs.cz/item/CS_URS_2024_02/722171937"/>
    <hyperlink ref="F216" r:id="rId23" display="https://podminky.urs.cz/item/CS_URS_2024_02/722175003"/>
    <hyperlink ref="F220" r:id="rId24" display="https://podminky.urs.cz/item/CS_URS_2024_02/722175004"/>
    <hyperlink ref="F224" r:id="rId25" display="https://podminky.urs.cz/item/CS_URS_2024_02/722175005"/>
    <hyperlink ref="F228" r:id="rId26" display="https://podminky.urs.cz/item/CS_URS_2024_02/722175006"/>
    <hyperlink ref="F232" r:id="rId27" display="https://podminky.urs.cz/item/CS_URS_2024_02/722181242"/>
    <hyperlink ref="F236" r:id="rId28" display="https://podminky.urs.cz/item/CS_URS_2024_02/722181243"/>
    <hyperlink ref="F240" r:id="rId29" display="https://podminky.urs.cz/item/CS_URS_2024_02/722232063"/>
    <hyperlink ref="F243" r:id="rId30" display="https://podminky.urs.cz/item/CS_URS_2024_02/722232064"/>
    <hyperlink ref="F246" r:id="rId31" display="https://podminky.urs.cz/item/CS_URS_2024_02/722232065"/>
    <hyperlink ref="F261" r:id="rId32" display="https://podminky.urs.cz/item/CS_URS_2024_02/998722102"/>
    <hyperlink ref="F265" r:id="rId33" display="https://podminky.urs.cz/item/CS_URS_2024_02/723111204"/>
    <hyperlink ref="F268" r:id="rId34" display="https://podminky.urs.cz/item/CS_URS_2024_02/723111205"/>
    <hyperlink ref="F271" r:id="rId35" display="https://podminky.urs.cz/item/CS_URS_2024_02/723111206"/>
    <hyperlink ref="F274" r:id="rId36" display="https://podminky.urs.cz/item/CS_URS_2024_02/723150312"/>
    <hyperlink ref="F278" r:id="rId37" display="https://podminky.urs.cz/item/CS_URS_2024_02/723150365"/>
    <hyperlink ref="F282" r:id="rId38" display="https://podminky.urs.cz/item/CS_URS_2024_02/723150367"/>
    <hyperlink ref="F286" r:id="rId39" display="https://podminky.urs.cz/item/CS_URS_2024_02/723150368"/>
    <hyperlink ref="F290" r:id="rId40" display="https://podminky.urs.cz/item/CS_URS_2024_02/723231162"/>
    <hyperlink ref="F293" r:id="rId41" display="https://podminky.urs.cz/item/CS_URS_2024_02/723231163"/>
    <hyperlink ref="F296" r:id="rId42" display="https://podminky.urs.cz/item/CS_URS_2024_02/723231167"/>
    <hyperlink ref="F300" r:id="rId43" display="https://podminky.urs.cz/item/CS_URS_2024_02/723233115"/>
    <hyperlink ref="F325" r:id="rId44" display="https://podminky.urs.cz/item/CS_URS_2024_02/998723102"/>
    <hyperlink ref="F329" r:id="rId45" display="https://podminky.urs.cz/item/CS_URS_2024_02/725813112"/>
    <hyperlink ref="F333" r:id="rId46" display="https://podminky.urs.cz/item/CS_URS_2024_02/9987251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58" customWidth="1"/>
    <col min="2" max="2" width="1.667969" style="258" customWidth="1"/>
    <col min="3" max="4" width="5" style="258" customWidth="1"/>
    <col min="5" max="5" width="11.66016" style="258" customWidth="1"/>
    <col min="6" max="6" width="9.160156" style="258" customWidth="1"/>
    <col min="7" max="7" width="5" style="258" customWidth="1"/>
    <col min="8" max="8" width="77.83203" style="258" customWidth="1"/>
    <col min="9" max="10" width="20" style="258" customWidth="1"/>
    <col min="11" max="11" width="1.667969" style="258" customWidth="1"/>
  </cols>
  <sheetData>
    <row r="1" s="1" customFormat="1" ht="37.5" customHeight="1"/>
    <row r="2" s="1" customFormat="1" ht="7.5" customHeight="1">
      <c r="B2" s="259"/>
      <c r="C2" s="260"/>
      <c r="D2" s="260"/>
      <c r="E2" s="260"/>
      <c r="F2" s="260"/>
      <c r="G2" s="260"/>
      <c r="H2" s="260"/>
      <c r="I2" s="260"/>
      <c r="J2" s="260"/>
      <c r="K2" s="261"/>
    </row>
    <row r="3" s="15" customFormat="1" ht="45" customHeight="1">
      <c r="B3" s="262"/>
      <c r="C3" s="263" t="s">
        <v>564</v>
      </c>
      <c r="D3" s="263"/>
      <c r="E3" s="263"/>
      <c r="F3" s="263"/>
      <c r="G3" s="263"/>
      <c r="H3" s="263"/>
      <c r="I3" s="263"/>
      <c r="J3" s="263"/>
      <c r="K3" s="264"/>
    </row>
    <row r="4" s="1" customFormat="1" ht="25.5" customHeight="1">
      <c r="B4" s="265"/>
      <c r="C4" s="266" t="s">
        <v>565</v>
      </c>
      <c r="D4" s="266"/>
      <c r="E4" s="266"/>
      <c r="F4" s="266"/>
      <c r="G4" s="266"/>
      <c r="H4" s="266"/>
      <c r="I4" s="266"/>
      <c r="J4" s="266"/>
      <c r="K4" s="267"/>
    </row>
    <row r="5" s="1" customFormat="1" ht="5.25" customHeight="1">
      <c r="B5" s="265"/>
      <c r="C5" s="268"/>
      <c r="D5" s="268"/>
      <c r="E5" s="268"/>
      <c r="F5" s="268"/>
      <c r="G5" s="268"/>
      <c r="H5" s="268"/>
      <c r="I5" s="268"/>
      <c r="J5" s="268"/>
      <c r="K5" s="267"/>
    </row>
    <row r="6" s="1" customFormat="1" ht="15" customHeight="1">
      <c r="B6" s="265"/>
      <c r="C6" s="269" t="s">
        <v>566</v>
      </c>
      <c r="D6" s="269"/>
      <c r="E6" s="269"/>
      <c r="F6" s="269"/>
      <c r="G6" s="269"/>
      <c r="H6" s="269"/>
      <c r="I6" s="269"/>
      <c r="J6" s="269"/>
      <c r="K6" s="267"/>
    </row>
    <row r="7" s="1" customFormat="1" ht="15" customHeight="1">
      <c r="B7" s="270"/>
      <c r="C7" s="269" t="s">
        <v>567</v>
      </c>
      <c r="D7" s="269"/>
      <c r="E7" s="269"/>
      <c r="F7" s="269"/>
      <c r="G7" s="269"/>
      <c r="H7" s="269"/>
      <c r="I7" s="269"/>
      <c r="J7" s="269"/>
      <c r="K7" s="267"/>
    </row>
    <row r="8" s="1" customFormat="1" ht="12.75" customHeight="1">
      <c r="B8" s="270"/>
      <c r="C8" s="269"/>
      <c r="D8" s="269"/>
      <c r="E8" s="269"/>
      <c r="F8" s="269"/>
      <c r="G8" s="269"/>
      <c r="H8" s="269"/>
      <c r="I8" s="269"/>
      <c r="J8" s="269"/>
      <c r="K8" s="267"/>
    </row>
    <row r="9" s="1" customFormat="1" ht="15" customHeight="1">
      <c r="B9" s="270"/>
      <c r="C9" s="269" t="s">
        <v>568</v>
      </c>
      <c r="D9" s="269"/>
      <c r="E9" s="269"/>
      <c r="F9" s="269"/>
      <c r="G9" s="269"/>
      <c r="H9" s="269"/>
      <c r="I9" s="269"/>
      <c r="J9" s="269"/>
      <c r="K9" s="267"/>
    </row>
    <row r="10" s="1" customFormat="1" ht="15" customHeight="1">
      <c r="B10" s="270"/>
      <c r="C10" s="269"/>
      <c r="D10" s="269" t="s">
        <v>569</v>
      </c>
      <c r="E10" s="269"/>
      <c r="F10" s="269"/>
      <c r="G10" s="269"/>
      <c r="H10" s="269"/>
      <c r="I10" s="269"/>
      <c r="J10" s="269"/>
      <c r="K10" s="267"/>
    </row>
    <row r="11" s="1" customFormat="1" ht="15" customHeight="1">
      <c r="B11" s="270"/>
      <c r="C11" s="271"/>
      <c r="D11" s="269" t="s">
        <v>570</v>
      </c>
      <c r="E11" s="269"/>
      <c r="F11" s="269"/>
      <c r="G11" s="269"/>
      <c r="H11" s="269"/>
      <c r="I11" s="269"/>
      <c r="J11" s="269"/>
      <c r="K11" s="267"/>
    </row>
    <row r="12" s="1" customFormat="1" ht="15" customHeight="1">
      <c r="B12" s="270"/>
      <c r="C12" s="271"/>
      <c r="D12" s="269"/>
      <c r="E12" s="269"/>
      <c r="F12" s="269"/>
      <c r="G12" s="269"/>
      <c r="H12" s="269"/>
      <c r="I12" s="269"/>
      <c r="J12" s="269"/>
      <c r="K12" s="267"/>
    </row>
    <row r="13" s="1" customFormat="1" ht="15" customHeight="1">
      <c r="B13" s="270"/>
      <c r="C13" s="271"/>
      <c r="D13" s="272" t="s">
        <v>571</v>
      </c>
      <c r="E13" s="269"/>
      <c r="F13" s="269"/>
      <c r="G13" s="269"/>
      <c r="H13" s="269"/>
      <c r="I13" s="269"/>
      <c r="J13" s="269"/>
      <c r="K13" s="267"/>
    </row>
    <row r="14" s="1" customFormat="1" ht="12.75" customHeight="1">
      <c r="B14" s="270"/>
      <c r="C14" s="271"/>
      <c r="D14" s="271"/>
      <c r="E14" s="271"/>
      <c r="F14" s="271"/>
      <c r="G14" s="271"/>
      <c r="H14" s="271"/>
      <c r="I14" s="271"/>
      <c r="J14" s="271"/>
      <c r="K14" s="267"/>
    </row>
    <row r="15" s="1" customFormat="1" ht="15" customHeight="1">
      <c r="B15" s="270"/>
      <c r="C15" s="271"/>
      <c r="D15" s="269" t="s">
        <v>572</v>
      </c>
      <c r="E15" s="269"/>
      <c r="F15" s="269"/>
      <c r="G15" s="269"/>
      <c r="H15" s="269"/>
      <c r="I15" s="269"/>
      <c r="J15" s="269"/>
      <c r="K15" s="267"/>
    </row>
    <row r="16" s="1" customFormat="1" ht="15" customHeight="1">
      <c r="B16" s="270"/>
      <c r="C16" s="271"/>
      <c r="D16" s="269" t="s">
        <v>573</v>
      </c>
      <c r="E16" s="269"/>
      <c r="F16" s="269"/>
      <c r="G16" s="269"/>
      <c r="H16" s="269"/>
      <c r="I16" s="269"/>
      <c r="J16" s="269"/>
      <c r="K16" s="267"/>
    </row>
    <row r="17" s="1" customFormat="1" ht="15" customHeight="1">
      <c r="B17" s="270"/>
      <c r="C17" s="271"/>
      <c r="D17" s="269" t="s">
        <v>574</v>
      </c>
      <c r="E17" s="269"/>
      <c r="F17" s="269"/>
      <c r="G17" s="269"/>
      <c r="H17" s="269"/>
      <c r="I17" s="269"/>
      <c r="J17" s="269"/>
      <c r="K17" s="267"/>
    </row>
    <row r="18" s="1" customFormat="1" ht="15" customHeight="1">
      <c r="B18" s="270"/>
      <c r="C18" s="271"/>
      <c r="D18" s="271"/>
      <c r="E18" s="273" t="s">
        <v>78</v>
      </c>
      <c r="F18" s="269" t="s">
        <v>575</v>
      </c>
      <c r="G18" s="269"/>
      <c r="H18" s="269"/>
      <c r="I18" s="269"/>
      <c r="J18" s="269"/>
      <c r="K18" s="267"/>
    </row>
    <row r="19" s="1" customFormat="1" ht="15" customHeight="1">
      <c r="B19" s="270"/>
      <c r="C19" s="271"/>
      <c r="D19" s="271"/>
      <c r="E19" s="273" t="s">
        <v>576</v>
      </c>
      <c r="F19" s="269" t="s">
        <v>577</v>
      </c>
      <c r="G19" s="269"/>
      <c r="H19" s="269"/>
      <c r="I19" s="269"/>
      <c r="J19" s="269"/>
      <c r="K19" s="267"/>
    </row>
    <row r="20" s="1" customFormat="1" ht="15" customHeight="1">
      <c r="B20" s="270"/>
      <c r="C20" s="271"/>
      <c r="D20" s="271"/>
      <c r="E20" s="273" t="s">
        <v>578</v>
      </c>
      <c r="F20" s="269" t="s">
        <v>579</v>
      </c>
      <c r="G20" s="269"/>
      <c r="H20" s="269"/>
      <c r="I20" s="269"/>
      <c r="J20" s="269"/>
      <c r="K20" s="267"/>
    </row>
    <row r="21" s="1" customFormat="1" ht="15" customHeight="1">
      <c r="B21" s="270"/>
      <c r="C21" s="271"/>
      <c r="D21" s="271"/>
      <c r="E21" s="273" t="s">
        <v>580</v>
      </c>
      <c r="F21" s="269" t="s">
        <v>581</v>
      </c>
      <c r="G21" s="269"/>
      <c r="H21" s="269"/>
      <c r="I21" s="269"/>
      <c r="J21" s="269"/>
      <c r="K21" s="267"/>
    </row>
    <row r="22" s="1" customFormat="1" ht="15" customHeight="1">
      <c r="B22" s="270"/>
      <c r="C22" s="271"/>
      <c r="D22" s="271"/>
      <c r="E22" s="273" t="s">
        <v>582</v>
      </c>
      <c r="F22" s="269" t="s">
        <v>583</v>
      </c>
      <c r="G22" s="269"/>
      <c r="H22" s="269"/>
      <c r="I22" s="269"/>
      <c r="J22" s="269"/>
      <c r="K22" s="267"/>
    </row>
    <row r="23" s="1" customFormat="1" ht="15" customHeight="1">
      <c r="B23" s="270"/>
      <c r="C23" s="271"/>
      <c r="D23" s="271"/>
      <c r="E23" s="273" t="s">
        <v>584</v>
      </c>
      <c r="F23" s="269" t="s">
        <v>585</v>
      </c>
      <c r="G23" s="269"/>
      <c r="H23" s="269"/>
      <c r="I23" s="269"/>
      <c r="J23" s="269"/>
      <c r="K23" s="267"/>
    </row>
    <row r="24" s="1" customFormat="1" ht="12.75" customHeight="1">
      <c r="B24" s="270"/>
      <c r="C24" s="271"/>
      <c r="D24" s="271"/>
      <c r="E24" s="271"/>
      <c r="F24" s="271"/>
      <c r="G24" s="271"/>
      <c r="H24" s="271"/>
      <c r="I24" s="271"/>
      <c r="J24" s="271"/>
      <c r="K24" s="267"/>
    </row>
    <row r="25" s="1" customFormat="1" ht="15" customHeight="1">
      <c r="B25" s="270"/>
      <c r="C25" s="269" t="s">
        <v>586</v>
      </c>
      <c r="D25" s="269"/>
      <c r="E25" s="269"/>
      <c r="F25" s="269"/>
      <c r="G25" s="269"/>
      <c r="H25" s="269"/>
      <c r="I25" s="269"/>
      <c r="J25" s="269"/>
      <c r="K25" s="267"/>
    </row>
    <row r="26" s="1" customFormat="1" ht="15" customHeight="1">
      <c r="B26" s="270"/>
      <c r="C26" s="269" t="s">
        <v>587</v>
      </c>
      <c r="D26" s="269"/>
      <c r="E26" s="269"/>
      <c r="F26" s="269"/>
      <c r="G26" s="269"/>
      <c r="H26" s="269"/>
      <c r="I26" s="269"/>
      <c r="J26" s="269"/>
      <c r="K26" s="267"/>
    </row>
    <row r="27" s="1" customFormat="1" ht="15" customHeight="1">
      <c r="B27" s="270"/>
      <c r="C27" s="269"/>
      <c r="D27" s="269" t="s">
        <v>588</v>
      </c>
      <c r="E27" s="269"/>
      <c r="F27" s="269"/>
      <c r="G27" s="269"/>
      <c r="H27" s="269"/>
      <c r="I27" s="269"/>
      <c r="J27" s="269"/>
      <c r="K27" s="267"/>
    </row>
    <row r="28" s="1" customFormat="1" ht="15" customHeight="1">
      <c r="B28" s="270"/>
      <c r="C28" s="271"/>
      <c r="D28" s="269" t="s">
        <v>589</v>
      </c>
      <c r="E28" s="269"/>
      <c r="F28" s="269"/>
      <c r="G28" s="269"/>
      <c r="H28" s="269"/>
      <c r="I28" s="269"/>
      <c r="J28" s="269"/>
      <c r="K28" s="267"/>
    </row>
    <row r="29" s="1" customFormat="1" ht="12.75" customHeight="1">
      <c r="B29" s="270"/>
      <c r="C29" s="271"/>
      <c r="D29" s="271"/>
      <c r="E29" s="271"/>
      <c r="F29" s="271"/>
      <c r="G29" s="271"/>
      <c r="H29" s="271"/>
      <c r="I29" s="271"/>
      <c r="J29" s="271"/>
      <c r="K29" s="267"/>
    </row>
    <row r="30" s="1" customFormat="1" ht="15" customHeight="1">
      <c r="B30" s="270"/>
      <c r="C30" s="271"/>
      <c r="D30" s="269" t="s">
        <v>590</v>
      </c>
      <c r="E30" s="269"/>
      <c r="F30" s="269"/>
      <c r="G30" s="269"/>
      <c r="H30" s="269"/>
      <c r="I30" s="269"/>
      <c r="J30" s="269"/>
      <c r="K30" s="267"/>
    </row>
    <row r="31" s="1" customFormat="1" ht="15" customHeight="1">
      <c r="B31" s="270"/>
      <c r="C31" s="271"/>
      <c r="D31" s="269" t="s">
        <v>591</v>
      </c>
      <c r="E31" s="269"/>
      <c r="F31" s="269"/>
      <c r="G31" s="269"/>
      <c r="H31" s="269"/>
      <c r="I31" s="269"/>
      <c r="J31" s="269"/>
      <c r="K31" s="267"/>
    </row>
    <row r="32" s="1" customFormat="1" ht="12.75" customHeight="1">
      <c r="B32" s="270"/>
      <c r="C32" s="271"/>
      <c r="D32" s="271"/>
      <c r="E32" s="271"/>
      <c r="F32" s="271"/>
      <c r="G32" s="271"/>
      <c r="H32" s="271"/>
      <c r="I32" s="271"/>
      <c r="J32" s="271"/>
      <c r="K32" s="267"/>
    </row>
    <row r="33" s="1" customFormat="1" ht="15" customHeight="1">
      <c r="B33" s="270"/>
      <c r="C33" s="271"/>
      <c r="D33" s="269" t="s">
        <v>592</v>
      </c>
      <c r="E33" s="269"/>
      <c r="F33" s="269"/>
      <c r="G33" s="269"/>
      <c r="H33" s="269"/>
      <c r="I33" s="269"/>
      <c r="J33" s="269"/>
      <c r="K33" s="267"/>
    </row>
    <row r="34" s="1" customFormat="1" ht="15" customHeight="1">
      <c r="B34" s="270"/>
      <c r="C34" s="271"/>
      <c r="D34" s="269" t="s">
        <v>593</v>
      </c>
      <c r="E34" s="269"/>
      <c r="F34" s="269"/>
      <c r="G34" s="269"/>
      <c r="H34" s="269"/>
      <c r="I34" s="269"/>
      <c r="J34" s="269"/>
      <c r="K34" s="267"/>
    </row>
    <row r="35" s="1" customFormat="1" ht="15" customHeight="1">
      <c r="B35" s="270"/>
      <c r="C35" s="271"/>
      <c r="D35" s="269" t="s">
        <v>594</v>
      </c>
      <c r="E35" s="269"/>
      <c r="F35" s="269"/>
      <c r="G35" s="269"/>
      <c r="H35" s="269"/>
      <c r="I35" s="269"/>
      <c r="J35" s="269"/>
      <c r="K35" s="267"/>
    </row>
    <row r="36" s="1" customFormat="1" ht="15" customHeight="1">
      <c r="B36" s="270"/>
      <c r="C36" s="271"/>
      <c r="D36" s="269"/>
      <c r="E36" s="272" t="s">
        <v>100</v>
      </c>
      <c r="F36" s="269"/>
      <c r="G36" s="269" t="s">
        <v>595</v>
      </c>
      <c r="H36" s="269"/>
      <c r="I36" s="269"/>
      <c r="J36" s="269"/>
      <c r="K36" s="267"/>
    </row>
    <row r="37" s="1" customFormat="1" ht="30.75" customHeight="1">
      <c r="B37" s="270"/>
      <c r="C37" s="271"/>
      <c r="D37" s="269"/>
      <c r="E37" s="272" t="s">
        <v>596</v>
      </c>
      <c r="F37" s="269"/>
      <c r="G37" s="269" t="s">
        <v>597</v>
      </c>
      <c r="H37" s="269"/>
      <c r="I37" s="269"/>
      <c r="J37" s="269"/>
      <c r="K37" s="267"/>
    </row>
    <row r="38" s="1" customFormat="1" ht="15" customHeight="1">
      <c r="B38" s="270"/>
      <c r="C38" s="271"/>
      <c r="D38" s="269"/>
      <c r="E38" s="272" t="s">
        <v>52</v>
      </c>
      <c r="F38" s="269"/>
      <c r="G38" s="269" t="s">
        <v>598</v>
      </c>
      <c r="H38" s="269"/>
      <c r="I38" s="269"/>
      <c r="J38" s="269"/>
      <c r="K38" s="267"/>
    </row>
    <row r="39" s="1" customFormat="1" ht="15" customHeight="1">
      <c r="B39" s="270"/>
      <c r="C39" s="271"/>
      <c r="D39" s="269"/>
      <c r="E39" s="272" t="s">
        <v>53</v>
      </c>
      <c r="F39" s="269"/>
      <c r="G39" s="269" t="s">
        <v>599</v>
      </c>
      <c r="H39" s="269"/>
      <c r="I39" s="269"/>
      <c r="J39" s="269"/>
      <c r="K39" s="267"/>
    </row>
    <row r="40" s="1" customFormat="1" ht="15" customHeight="1">
      <c r="B40" s="270"/>
      <c r="C40" s="271"/>
      <c r="D40" s="269"/>
      <c r="E40" s="272" t="s">
        <v>101</v>
      </c>
      <c r="F40" s="269"/>
      <c r="G40" s="269" t="s">
        <v>600</v>
      </c>
      <c r="H40" s="269"/>
      <c r="I40" s="269"/>
      <c r="J40" s="269"/>
      <c r="K40" s="267"/>
    </row>
    <row r="41" s="1" customFormat="1" ht="15" customHeight="1">
      <c r="B41" s="270"/>
      <c r="C41" s="271"/>
      <c r="D41" s="269"/>
      <c r="E41" s="272" t="s">
        <v>102</v>
      </c>
      <c r="F41" s="269"/>
      <c r="G41" s="269" t="s">
        <v>601</v>
      </c>
      <c r="H41" s="269"/>
      <c r="I41" s="269"/>
      <c r="J41" s="269"/>
      <c r="K41" s="267"/>
    </row>
    <row r="42" s="1" customFormat="1" ht="15" customHeight="1">
      <c r="B42" s="270"/>
      <c r="C42" s="271"/>
      <c r="D42" s="269"/>
      <c r="E42" s="272" t="s">
        <v>602</v>
      </c>
      <c r="F42" s="269"/>
      <c r="G42" s="269" t="s">
        <v>603</v>
      </c>
      <c r="H42" s="269"/>
      <c r="I42" s="269"/>
      <c r="J42" s="269"/>
      <c r="K42" s="267"/>
    </row>
    <row r="43" s="1" customFormat="1" ht="15" customHeight="1">
      <c r="B43" s="270"/>
      <c r="C43" s="271"/>
      <c r="D43" s="269"/>
      <c r="E43" s="272"/>
      <c r="F43" s="269"/>
      <c r="G43" s="269" t="s">
        <v>604</v>
      </c>
      <c r="H43" s="269"/>
      <c r="I43" s="269"/>
      <c r="J43" s="269"/>
      <c r="K43" s="267"/>
    </row>
    <row r="44" s="1" customFormat="1" ht="15" customHeight="1">
      <c r="B44" s="270"/>
      <c r="C44" s="271"/>
      <c r="D44" s="269"/>
      <c r="E44" s="272" t="s">
        <v>605</v>
      </c>
      <c r="F44" s="269"/>
      <c r="G44" s="269" t="s">
        <v>606</v>
      </c>
      <c r="H44" s="269"/>
      <c r="I44" s="269"/>
      <c r="J44" s="269"/>
      <c r="K44" s="267"/>
    </row>
    <row r="45" s="1" customFormat="1" ht="15" customHeight="1">
      <c r="B45" s="270"/>
      <c r="C45" s="271"/>
      <c r="D45" s="269"/>
      <c r="E45" s="272" t="s">
        <v>104</v>
      </c>
      <c r="F45" s="269"/>
      <c r="G45" s="269" t="s">
        <v>607</v>
      </c>
      <c r="H45" s="269"/>
      <c r="I45" s="269"/>
      <c r="J45" s="269"/>
      <c r="K45" s="267"/>
    </row>
    <row r="46" s="1" customFormat="1" ht="12.75" customHeight="1">
      <c r="B46" s="270"/>
      <c r="C46" s="271"/>
      <c r="D46" s="269"/>
      <c r="E46" s="269"/>
      <c r="F46" s="269"/>
      <c r="G46" s="269"/>
      <c r="H46" s="269"/>
      <c r="I46" s="269"/>
      <c r="J46" s="269"/>
      <c r="K46" s="267"/>
    </row>
    <row r="47" s="1" customFormat="1" ht="15" customHeight="1">
      <c r="B47" s="270"/>
      <c r="C47" s="271"/>
      <c r="D47" s="269" t="s">
        <v>608</v>
      </c>
      <c r="E47" s="269"/>
      <c r="F47" s="269"/>
      <c r="G47" s="269"/>
      <c r="H47" s="269"/>
      <c r="I47" s="269"/>
      <c r="J47" s="269"/>
      <c r="K47" s="267"/>
    </row>
    <row r="48" s="1" customFormat="1" ht="15" customHeight="1">
      <c r="B48" s="270"/>
      <c r="C48" s="271"/>
      <c r="D48" s="271"/>
      <c r="E48" s="269" t="s">
        <v>609</v>
      </c>
      <c r="F48" s="269"/>
      <c r="G48" s="269"/>
      <c r="H48" s="269"/>
      <c r="I48" s="269"/>
      <c r="J48" s="269"/>
      <c r="K48" s="267"/>
    </row>
    <row r="49" s="1" customFormat="1" ht="15" customHeight="1">
      <c r="B49" s="270"/>
      <c r="C49" s="271"/>
      <c r="D49" s="271"/>
      <c r="E49" s="269" t="s">
        <v>610</v>
      </c>
      <c r="F49" s="269"/>
      <c r="G49" s="269"/>
      <c r="H49" s="269"/>
      <c r="I49" s="269"/>
      <c r="J49" s="269"/>
      <c r="K49" s="267"/>
    </row>
    <row r="50" s="1" customFormat="1" ht="15" customHeight="1">
      <c r="B50" s="270"/>
      <c r="C50" s="271"/>
      <c r="D50" s="271"/>
      <c r="E50" s="269" t="s">
        <v>611</v>
      </c>
      <c r="F50" s="269"/>
      <c r="G50" s="269"/>
      <c r="H50" s="269"/>
      <c r="I50" s="269"/>
      <c r="J50" s="269"/>
      <c r="K50" s="267"/>
    </row>
    <row r="51" s="1" customFormat="1" ht="15" customHeight="1">
      <c r="B51" s="270"/>
      <c r="C51" s="271"/>
      <c r="D51" s="269" t="s">
        <v>612</v>
      </c>
      <c r="E51" s="269"/>
      <c r="F51" s="269"/>
      <c r="G51" s="269"/>
      <c r="H51" s="269"/>
      <c r="I51" s="269"/>
      <c r="J51" s="269"/>
      <c r="K51" s="267"/>
    </row>
    <row r="52" s="1" customFormat="1" ht="25.5" customHeight="1">
      <c r="B52" s="265"/>
      <c r="C52" s="266" t="s">
        <v>613</v>
      </c>
      <c r="D52" s="266"/>
      <c r="E52" s="266"/>
      <c r="F52" s="266"/>
      <c r="G52" s="266"/>
      <c r="H52" s="266"/>
      <c r="I52" s="266"/>
      <c r="J52" s="266"/>
      <c r="K52" s="267"/>
    </row>
    <row r="53" s="1" customFormat="1" ht="5.25" customHeight="1">
      <c r="B53" s="265"/>
      <c r="C53" s="268"/>
      <c r="D53" s="268"/>
      <c r="E53" s="268"/>
      <c r="F53" s="268"/>
      <c r="G53" s="268"/>
      <c r="H53" s="268"/>
      <c r="I53" s="268"/>
      <c r="J53" s="268"/>
      <c r="K53" s="267"/>
    </row>
    <row r="54" s="1" customFormat="1" ht="15" customHeight="1">
      <c r="B54" s="265"/>
      <c r="C54" s="269" t="s">
        <v>614</v>
      </c>
      <c r="D54" s="269"/>
      <c r="E54" s="269"/>
      <c r="F54" s="269"/>
      <c r="G54" s="269"/>
      <c r="H54" s="269"/>
      <c r="I54" s="269"/>
      <c r="J54" s="269"/>
      <c r="K54" s="267"/>
    </row>
    <row r="55" s="1" customFormat="1" ht="15" customHeight="1">
      <c r="B55" s="265"/>
      <c r="C55" s="269" t="s">
        <v>615</v>
      </c>
      <c r="D55" s="269"/>
      <c r="E55" s="269"/>
      <c r="F55" s="269"/>
      <c r="G55" s="269"/>
      <c r="H55" s="269"/>
      <c r="I55" s="269"/>
      <c r="J55" s="269"/>
      <c r="K55" s="267"/>
    </row>
    <row r="56" s="1" customFormat="1" ht="12.75" customHeight="1">
      <c r="B56" s="265"/>
      <c r="C56" s="269"/>
      <c r="D56" s="269"/>
      <c r="E56" s="269"/>
      <c r="F56" s="269"/>
      <c r="G56" s="269"/>
      <c r="H56" s="269"/>
      <c r="I56" s="269"/>
      <c r="J56" s="269"/>
      <c r="K56" s="267"/>
    </row>
    <row r="57" s="1" customFormat="1" ht="15" customHeight="1">
      <c r="B57" s="265"/>
      <c r="C57" s="269" t="s">
        <v>616</v>
      </c>
      <c r="D57" s="269"/>
      <c r="E57" s="269"/>
      <c r="F57" s="269"/>
      <c r="G57" s="269"/>
      <c r="H57" s="269"/>
      <c r="I57" s="269"/>
      <c r="J57" s="269"/>
      <c r="K57" s="267"/>
    </row>
    <row r="58" s="1" customFormat="1" ht="15" customHeight="1">
      <c r="B58" s="265"/>
      <c r="C58" s="271"/>
      <c r="D58" s="269" t="s">
        <v>617</v>
      </c>
      <c r="E58" s="269"/>
      <c r="F58" s="269"/>
      <c r="G58" s="269"/>
      <c r="H58" s="269"/>
      <c r="I58" s="269"/>
      <c r="J58" s="269"/>
      <c r="K58" s="267"/>
    </row>
    <row r="59" s="1" customFormat="1" ht="15" customHeight="1">
      <c r="B59" s="265"/>
      <c r="C59" s="271"/>
      <c r="D59" s="269" t="s">
        <v>618</v>
      </c>
      <c r="E59" s="269"/>
      <c r="F59" s="269"/>
      <c r="G59" s="269"/>
      <c r="H59" s="269"/>
      <c r="I59" s="269"/>
      <c r="J59" s="269"/>
      <c r="K59" s="267"/>
    </row>
    <row r="60" s="1" customFormat="1" ht="15" customHeight="1">
      <c r="B60" s="265"/>
      <c r="C60" s="271"/>
      <c r="D60" s="269" t="s">
        <v>619</v>
      </c>
      <c r="E60" s="269"/>
      <c r="F60" s="269"/>
      <c r="G60" s="269"/>
      <c r="H60" s="269"/>
      <c r="I60" s="269"/>
      <c r="J60" s="269"/>
      <c r="K60" s="267"/>
    </row>
    <row r="61" s="1" customFormat="1" ht="15" customHeight="1">
      <c r="B61" s="265"/>
      <c r="C61" s="271"/>
      <c r="D61" s="269" t="s">
        <v>620</v>
      </c>
      <c r="E61" s="269"/>
      <c r="F61" s="269"/>
      <c r="G61" s="269"/>
      <c r="H61" s="269"/>
      <c r="I61" s="269"/>
      <c r="J61" s="269"/>
      <c r="K61" s="267"/>
    </row>
    <row r="62" s="1" customFormat="1" ht="15" customHeight="1">
      <c r="B62" s="265"/>
      <c r="C62" s="271"/>
      <c r="D62" s="274" t="s">
        <v>621</v>
      </c>
      <c r="E62" s="274"/>
      <c r="F62" s="274"/>
      <c r="G62" s="274"/>
      <c r="H62" s="274"/>
      <c r="I62" s="274"/>
      <c r="J62" s="274"/>
      <c r="K62" s="267"/>
    </row>
    <row r="63" s="1" customFormat="1" ht="15" customHeight="1">
      <c r="B63" s="265"/>
      <c r="C63" s="271"/>
      <c r="D63" s="269" t="s">
        <v>622</v>
      </c>
      <c r="E63" s="269"/>
      <c r="F63" s="269"/>
      <c r="G63" s="269"/>
      <c r="H63" s="269"/>
      <c r="I63" s="269"/>
      <c r="J63" s="269"/>
      <c r="K63" s="267"/>
    </row>
    <row r="64" s="1" customFormat="1" ht="12.75" customHeight="1">
      <c r="B64" s="265"/>
      <c r="C64" s="271"/>
      <c r="D64" s="271"/>
      <c r="E64" s="275"/>
      <c r="F64" s="271"/>
      <c r="G64" s="271"/>
      <c r="H64" s="271"/>
      <c r="I64" s="271"/>
      <c r="J64" s="271"/>
      <c r="K64" s="267"/>
    </row>
    <row r="65" s="1" customFormat="1" ht="15" customHeight="1">
      <c r="B65" s="265"/>
      <c r="C65" s="271"/>
      <c r="D65" s="269" t="s">
        <v>623</v>
      </c>
      <c r="E65" s="269"/>
      <c r="F65" s="269"/>
      <c r="G65" s="269"/>
      <c r="H65" s="269"/>
      <c r="I65" s="269"/>
      <c r="J65" s="269"/>
      <c r="K65" s="267"/>
    </row>
    <row r="66" s="1" customFormat="1" ht="15" customHeight="1">
      <c r="B66" s="265"/>
      <c r="C66" s="271"/>
      <c r="D66" s="274" t="s">
        <v>624</v>
      </c>
      <c r="E66" s="274"/>
      <c r="F66" s="274"/>
      <c r="G66" s="274"/>
      <c r="H66" s="274"/>
      <c r="I66" s="274"/>
      <c r="J66" s="274"/>
      <c r="K66" s="267"/>
    </row>
    <row r="67" s="1" customFormat="1" ht="15" customHeight="1">
      <c r="B67" s="265"/>
      <c r="C67" s="271"/>
      <c r="D67" s="269" t="s">
        <v>625</v>
      </c>
      <c r="E67" s="269"/>
      <c r="F67" s="269"/>
      <c r="G67" s="269"/>
      <c r="H67" s="269"/>
      <c r="I67" s="269"/>
      <c r="J67" s="269"/>
      <c r="K67" s="267"/>
    </row>
    <row r="68" s="1" customFormat="1" ht="15" customHeight="1">
      <c r="B68" s="265"/>
      <c r="C68" s="271"/>
      <c r="D68" s="269" t="s">
        <v>626</v>
      </c>
      <c r="E68" s="269"/>
      <c r="F68" s="269"/>
      <c r="G68" s="269"/>
      <c r="H68" s="269"/>
      <c r="I68" s="269"/>
      <c r="J68" s="269"/>
      <c r="K68" s="267"/>
    </row>
    <row r="69" s="1" customFormat="1" ht="15" customHeight="1">
      <c r="B69" s="265"/>
      <c r="C69" s="271"/>
      <c r="D69" s="269" t="s">
        <v>627</v>
      </c>
      <c r="E69" s="269"/>
      <c r="F69" s="269"/>
      <c r="G69" s="269"/>
      <c r="H69" s="269"/>
      <c r="I69" s="269"/>
      <c r="J69" s="269"/>
      <c r="K69" s="267"/>
    </row>
    <row r="70" s="1" customFormat="1" ht="15" customHeight="1">
      <c r="B70" s="265"/>
      <c r="C70" s="271"/>
      <c r="D70" s="269" t="s">
        <v>628</v>
      </c>
      <c r="E70" s="269"/>
      <c r="F70" s="269"/>
      <c r="G70" s="269"/>
      <c r="H70" s="269"/>
      <c r="I70" s="269"/>
      <c r="J70" s="269"/>
      <c r="K70" s="267"/>
    </row>
    <row r="71" s="1" customFormat="1" ht="12.75" customHeight="1">
      <c r="B71" s="276"/>
      <c r="C71" s="277"/>
      <c r="D71" s="277"/>
      <c r="E71" s="277"/>
      <c r="F71" s="277"/>
      <c r="G71" s="277"/>
      <c r="H71" s="277"/>
      <c r="I71" s="277"/>
      <c r="J71" s="277"/>
      <c r="K71" s="278"/>
    </row>
    <row r="72" s="1" customFormat="1" ht="18.75" customHeight="1">
      <c r="B72" s="279"/>
      <c r="C72" s="279"/>
      <c r="D72" s="279"/>
      <c r="E72" s="279"/>
      <c r="F72" s="279"/>
      <c r="G72" s="279"/>
      <c r="H72" s="279"/>
      <c r="I72" s="279"/>
      <c r="J72" s="279"/>
      <c r="K72" s="280"/>
    </row>
    <row r="73" s="1" customFormat="1" ht="18.75" customHeight="1">
      <c r="B73" s="280"/>
      <c r="C73" s="280"/>
      <c r="D73" s="280"/>
      <c r="E73" s="280"/>
      <c r="F73" s="280"/>
      <c r="G73" s="280"/>
      <c r="H73" s="280"/>
      <c r="I73" s="280"/>
      <c r="J73" s="280"/>
      <c r="K73" s="280"/>
    </row>
    <row r="74" s="1" customFormat="1" ht="7.5" customHeight="1">
      <c r="B74" s="281"/>
      <c r="C74" s="282"/>
      <c r="D74" s="282"/>
      <c r="E74" s="282"/>
      <c r="F74" s="282"/>
      <c r="G74" s="282"/>
      <c r="H74" s="282"/>
      <c r="I74" s="282"/>
      <c r="J74" s="282"/>
      <c r="K74" s="283"/>
    </row>
    <row r="75" s="1" customFormat="1" ht="45" customHeight="1">
      <c r="B75" s="284"/>
      <c r="C75" s="285" t="s">
        <v>629</v>
      </c>
      <c r="D75" s="285"/>
      <c r="E75" s="285"/>
      <c r="F75" s="285"/>
      <c r="G75" s="285"/>
      <c r="H75" s="285"/>
      <c r="I75" s="285"/>
      <c r="J75" s="285"/>
      <c r="K75" s="286"/>
    </row>
    <row r="76" s="1" customFormat="1" ht="17.25" customHeight="1">
      <c r="B76" s="284"/>
      <c r="C76" s="287" t="s">
        <v>630</v>
      </c>
      <c r="D76" s="287"/>
      <c r="E76" s="287"/>
      <c r="F76" s="287" t="s">
        <v>631</v>
      </c>
      <c r="G76" s="288"/>
      <c r="H76" s="287" t="s">
        <v>53</v>
      </c>
      <c r="I76" s="287" t="s">
        <v>56</v>
      </c>
      <c r="J76" s="287" t="s">
        <v>632</v>
      </c>
      <c r="K76" s="286"/>
    </row>
    <row r="77" s="1" customFormat="1" ht="17.25" customHeight="1">
      <c r="B77" s="284"/>
      <c r="C77" s="289" t="s">
        <v>633</v>
      </c>
      <c r="D77" s="289"/>
      <c r="E77" s="289"/>
      <c r="F77" s="290" t="s">
        <v>634</v>
      </c>
      <c r="G77" s="291"/>
      <c r="H77" s="289"/>
      <c r="I77" s="289"/>
      <c r="J77" s="289" t="s">
        <v>635</v>
      </c>
      <c r="K77" s="286"/>
    </row>
    <row r="78" s="1" customFormat="1" ht="5.25" customHeight="1">
      <c r="B78" s="284"/>
      <c r="C78" s="292"/>
      <c r="D78" s="292"/>
      <c r="E78" s="292"/>
      <c r="F78" s="292"/>
      <c r="G78" s="293"/>
      <c r="H78" s="292"/>
      <c r="I78" s="292"/>
      <c r="J78" s="292"/>
      <c r="K78" s="286"/>
    </row>
    <row r="79" s="1" customFormat="1" ht="15" customHeight="1">
      <c r="B79" s="284"/>
      <c r="C79" s="272" t="s">
        <v>52</v>
      </c>
      <c r="D79" s="294"/>
      <c r="E79" s="294"/>
      <c r="F79" s="295" t="s">
        <v>636</v>
      </c>
      <c r="G79" s="296"/>
      <c r="H79" s="272" t="s">
        <v>637</v>
      </c>
      <c r="I79" s="272" t="s">
        <v>638</v>
      </c>
      <c r="J79" s="272">
        <v>20</v>
      </c>
      <c r="K79" s="286"/>
    </row>
    <row r="80" s="1" customFormat="1" ht="15" customHeight="1">
      <c r="B80" s="284"/>
      <c r="C80" s="272" t="s">
        <v>639</v>
      </c>
      <c r="D80" s="272"/>
      <c r="E80" s="272"/>
      <c r="F80" s="295" t="s">
        <v>636</v>
      </c>
      <c r="G80" s="296"/>
      <c r="H80" s="272" t="s">
        <v>640</v>
      </c>
      <c r="I80" s="272" t="s">
        <v>638</v>
      </c>
      <c r="J80" s="272">
        <v>120</v>
      </c>
      <c r="K80" s="286"/>
    </row>
    <row r="81" s="1" customFormat="1" ht="15" customHeight="1">
      <c r="B81" s="297"/>
      <c r="C81" s="272" t="s">
        <v>641</v>
      </c>
      <c r="D81" s="272"/>
      <c r="E81" s="272"/>
      <c r="F81" s="295" t="s">
        <v>642</v>
      </c>
      <c r="G81" s="296"/>
      <c r="H81" s="272" t="s">
        <v>643</v>
      </c>
      <c r="I81" s="272" t="s">
        <v>638</v>
      </c>
      <c r="J81" s="272">
        <v>50</v>
      </c>
      <c r="K81" s="286"/>
    </row>
    <row r="82" s="1" customFormat="1" ht="15" customHeight="1">
      <c r="B82" s="297"/>
      <c r="C82" s="272" t="s">
        <v>644</v>
      </c>
      <c r="D82" s="272"/>
      <c r="E82" s="272"/>
      <c r="F82" s="295" t="s">
        <v>636</v>
      </c>
      <c r="G82" s="296"/>
      <c r="H82" s="272" t="s">
        <v>645</v>
      </c>
      <c r="I82" s="272" t="s">
        <v>646</v>
      </c>
      <c r="J82" s="272"/>
      <c r="K82" s="286"/>
    </row>
    <row r="83" s="1" customFormat="1" ht="15" customHeight="1">
      <c r="B83" s="297"/>
      <c r="C83" s="298" t="s">
        <v>647</v>
      </c>
      <c r="D83" s="298"/>
      <c r="E83" s="298"/>
      <c r="F83" s="299" t="s">
        <v>642</v>
      </c>
      <c r="G83" s="298"/>
      <c r="H83" s="298" t="s">
        <v>648</v>
      </c>
      <c r="I83" s="298" t="s">
        <v>638</v>
      </c>
      <c r="J83" s="298">
        <v>15</v>
      </c>
      <c r="K83" s="286"/>
    </row>
    <row r="84" s="1" customFormat="1" ht="15" customHeight="1">
      <c r="B84" s="297"/>
      <c r="C84" s="298" t="s">
        <v>649</v>
      </c>
      <c r="D84" s="298"/>
      <c r="E84" s="298"/>
      <c r="F84" s="299" t="s">
        <v>642</v>
      </c>
      <c r="G84" s="298"/>
      <c r="H84" s="298" t="s">
        <v>650</v>
      </c>
      <c r="I84" s="298" t="s">
        <v>638</v>
      </c>
      <c r="J84" s="298">
        <v>15</v>
      </c>
      <c r="K84" s="286"/>
    </row>
    <row r="85" s="1" customFormat="1" ht="15" customHeight="1">
      <c r="B85" s="297"/>
      <c r="C85" s="298" t="s">
        <v>651</v>
      </c>
      <c r="D85" s="298"/>
      <c r="E85" s="298"/>
      <c r="F85" s="299" t="s">
        <v>642</v>
      </c>
      <c r="G85" s="298"/>
      <c r="H85" s="298" t="s">
        <v>652</v>
      </c>
      <c r="I85" s="298" t="s">
        <v>638</v>
      </c>
      <c r="J85" s="298">
        <v>20</v>
      </c>
      <c r="K85" s="286"/>
    </row>
    <row r="86" s="1" customFormat="1" ht="15" customHeight="1">
      <c r="B86" s="297"/>
      <c r="C86" s="298" t="s">
        <v>653</v>
      </c>
      <c r="D86" s="298"/>
      <c r="E86" s="298"/>
      <c r="F86" s="299" t="s">
        <v>642</v>
      </c>
      <c r="G86" s="298"/>
      <c r="H86" s="298" t="s">
        <v>654</v>
      </c>
      <c r="I86" s="298" t="s">
        <v>638</v>
      </c>
      <c r="J86" s="298">
        <v>20</v>
      </c>
      <c r="K86" s="286"/>
    </row>
    <row r="87" s="1" customFormat="1" ht="15" customHeight="1">
      <c r="B87" s="297"/>
      <c r="C87" s="272" t="s">
        <v>655</v>
      </c>
      <c r="D87" s="272"/>
      <c r="E87" s="272"/>
      <c r="F87" s="295" t="s">
        <v>642</v>
      </c>
      <c r="G87" s="296"/>
      <c r="H87" s="272" t="s">
        <v>656</v>
      </c>
      <c r="I87" s="272" t="s">
        <v>638</v>
      </c>
      <c r="J87" s="272">
        <v>50</v>
      </c>
      <c r="K87" s="286"/>
    </row>
    <row r="88" s="1" customFormat="1" ht="15" customHeight="1">
      <c r="B88" s="297"/>
      <c r="C88" s="272" t="s">
        <v>657</v>
      </c>
      <c r="D88" s="272"/>
      <c r="E88" s="272"/>
      <c r="F88" s="295" t="s">
        <v>642</v>
      </c>
      <c r="G88" s="296"/>
      <c r="H88" s="272" t="s">
        <v>658</v>
      </c>
      <c r="I88" s="272" t="s">
        <v>638</v>
      </c>
      <c r="J88" s="272">
        <v>20</v>
      </c>
      <c r="K88" s="286"/>
    </row>
    <row r="89" s="1" customFormat="1" ht="15" customHeight="1">
      <c r="B89" s="297"/>
      <c r="C89" s="272" t="s">
        <v>659</v>
      </c>
      <c r="D89" s="272"/>
      <c r="E89" s="272"/>
      <c r="F89" s="295" t="s">
        <v>642</v>
      </c>
      <c r="G89" s="296"/>
      <c r="H89" s="272" t="s">
        <v>660</v>
      </c>
      <c r="I89" s="272" t="s">
        <v>638</v>
      </c>
      <c r="J89" s="272">
        <v>20</v>
      </c>
      <c r="K89" s="286"/>
    </row>
    <row r="90" s="1" customFormat="1" ht="15" customHeight="1">
      <c r="B90" s="297"/>
      <c r="C90" s="272" t="s">
        <v>661</v>
      </c>
      <c r="D90" s="272"/>
      <c r="E90" s="272"/>
      <c r="F90" s="295" t="s">
        <v>642</v>
      </c>
      <c r="G90" s="296"/>
      <c r="H90" s="272" t="s">
        <v>662</v>
      </c>
      <c r="I90" s="272" t="s">
        <v>638</v>
      </c>
      <c r="J90" s="272">
        <v>50</v>
      </c>
      <c r="K90" s="286"/>
    </row>
    <row r="91" s="1" customFormat="1" ht="15" customHeight="1">
      <c r="B91" s="297"/>
      <c r="C91" s="272" t="s">
        <v>663</v>
      </c>
      <c r="D91" s="272"/>
      <c r="E91" s="272"/>
      <c r="F91" s="295" t="s">
        <v>642</v>
      </c>
      <c r="G91" s="296"/>
      <c r="H91" s="272" t="s">
        <v>663</v>
      </c>
      <c r="I91" s="272" t="s">
        <v>638</v>
      </c>
      <c r="J91" s="272">
        <v>50</v>
      </c>
      <c r="K91" s="286"/>
    </row>
    <row r="92" s="1" customFormat="1" ht="15" customHeight="1">
      <c r="B92" s="297"/>
      <c r="C92" s="272" t="s">
        <v>664</v>
      </c>
      <c r="D92" s="272"/>
      <c r="E92" s="272"/>
      <c r="F92" s="295" t="s">
        <v>642</v>
      </c>
      <c r="G92" s="296"/>
      <c r="H92" s="272" t="s">
        <v>665</v>
      </c>
      <c r="I92" s="272" t="s">
        <v>638</v>
      </c>
      <c r="J92" s="272">
        <v>255</v>
      </c>
      <c r="K92" s="286"/>
    </row>
    <row r="93" s="1" customFormat="1" ht="15" customHeight="1">
      <c r="B93" s="297"/>
      <c r="C93" s="272" t="s">
        <v>666</v>
      </c>
      <c r="D93" s="272"/>
      <c r="E93" s="272"/>
      <c r="F93" s="295" t="s">
        <v>636</v>
      </c>
      <c r="G93" s="296"/>
      <c r="H93" s="272" t="s">
        <v>667</v>
      </c>
      <c r="I93" s="272" t="s">
        <v>668</v>
      </c>
      <c r="J93" s="272"/>
      <c r="K93" s="286"/>
    </row>
    <row r="94" s="1" customFormat="1" ht="15" customHeight="1">
      <c r="B94" s="297"/>
      <c r="C94" s="272" t="s">
        <v>669</v>
      </c>
      <c r="D94" s="272"/>
      <c r="E94" s="272"/>
      <c r="F94" s="295" t="s">
        <v>636</v>
      </c>
      <c r="G94" s="296"/>
      <c r="H94" s="272" t="s">
        <v>670</v>
      </c>
      <c r="I94" s="272" t="s">
        <v>671</v>
      </c>
      <c r="J94" s="272"/>
      <c r="K94" s="286"/>
    </row>
    <row r="95" s="1" customFormat="1" ht="15" customHeight="1">
      <c r="B95" s="297"/>
      <c r="C95" s="272" t="s">
        <v>672</v>
      </c>
      <c r="D95" s="272"/>
      <c r="E95" s="272"/>
      <c r="F95" s="295" t="s">
        <v>636</v>
      </c>
      <c r="G95" s="296"/>
      <c r="H95" s="272" t="s">
        <v>672</v>
      </c>
      <c r="I95" s="272" t="s">
        <v>671</v>
      </c>
      <c r="J95" s="272"/>
      <c r="K95" s="286"/>
    </row>
    <row r="96" s="1" customFormat="1" ht="15" customHeight="1">
      <c r="B96" s="297"/>
      <c r="C96" s="272" t="s">
        <v>37</v>
      </c>
      <c r="D96" s="272"/>
      <c r="E96" s="272"/>
      <c r="F96" s="295" t="s">
        <v>636</v>
      </c>
      <c r="G96" s="296"/>
      <c r="H96" s="272" t="s">
        <v>673</v>
      </c>
      <c r="I96" s="272" t="s">
        <v>671</v>
      </c>
      <c r="J96" s="272"/>
      <c r="K96" s="286"/>
    </row>
    <row r="97" s="1" customFormat="1" ht="15" customHeight="1">
      <c r="B97" s="297"/>
      <c r="C97" s="272" t="s">
        <v>47</v>
      </c>
      <c r="D97" s="272"/>
      <c r="E97" s="272"/>
      <c r="F97" s="295" t="s">
        <v>636</v>
      </c>
      <c r="G97" s="296"/>
      <c r="H97" s="272" t="s">
        <v>674</v>
      </c>
      <c r="I97" s="272" t="s">
        <v>671</v>
      </c>
      <c r="J97" s="272"/>
      <c r="K97" s="286"/>
    </row>
    <row r="98" s="1" customFormat="1" ht="15" customHeight="1">
      <c r="B98" s="300"/>
      <c r="C98" s="301"/>
      <c r="D98" s="301"/>
      <c r="E98" s="301"/>
      <c r="F98" s="301"/>
      <c r="G98" s="301"/>
      <c r="H98" s="301"/>
      <c r="I98" s="301"/>
      <c r="J98" s="301"/>
      <c r="K98" s="302"/>
    </row>
    <row r="99" s="1" customFormat="1" ht="18.75" customHeight="1">
      <c r="B99" s="303"/>
      <c r="C99" s="304"/>
      <c r="D99" s="304"/>
      <c r="E99" s="304"/>
      <c r="F99" s="304"/>
      <c r="G99" s="304"/>
      <c r="H99" s="304"/>
      <c r="I99" s="304"/>
      <c r="J99" s="304"/>
      <c r="K99" s="303"/>
    </row>
    <row r="100" s="1" customFormat="1" ht="18.75" customHeight="1">
      <c r="B100" s="280"/>
      <c r="C100" s="280"/>
      <c r="D100" s="280"/>
      <c r="E100" s="280"/>
      <c r="F100" s="280"/>
      <c r="G100" s="280"/>
      <c r="H100" s="280"/>
      <c r="I100" s="280"/>
      <c r="J100" s="280"/>
      <c r="K100" s="280"/>
    </row>
    <row r="101" s="1" customFormat="1" ht="7.5" customHeight="1">
      <c r="B101" s="281"/>
      <c r="C101" s="282"/>
      <c r="D101" s="282"/>
      <c r="E101" s="282"/>
      <c r="F101" s="282"/>
      <c r="G101" s="282"/>
      <c r="H101" s="282"/>
      <c r="I101" s="282"/>
      <c r="J101" s="282"/>
      <c r="K101" s="283"/>
    </row>
    <row r="102" s="1" customFormat="1" ht="45" customHeight="1">
      <c r="B102" s="284"/>
      <c r="C102" s="285" t="s">
        <v>675</v>
      </c>
      <c r="D102" s="285"/>
      <c r="E102" s="285"/>
      <c r="F102" s="285"/>
      <c r="G102" s="285"/>
      <c r="H102" s="285"/>
      <c r="I102" s="285"/>
      <c r="J102" s="285"/>
      <c r="K102" s="286"/>
    </row>
    <row r="103" s="1" customFormat="1" ht="17.25" customHeight="1">
      <c r="B103" s="284"/>
      <c r="C103" s="287" t="s">
        <v>630</v>
      </c>
      <c r="D103" s="287"/>
      <c r="E103" s="287"/>
      <c r="F103" s="287" t="s">
        <v>631</v>
      </c>
      <c r="G103" s="288"/>
      <c r="H103" s="287" t="s">
        <v>53</v>
      </c>
      <c r="I103" s="287" t="s">
        <v>56</v>
      </c>
      <c r="J103" s="287" t="s">
        <v>632</v>
      </c>
      <c r="K103" s="286"/>
    </row>
    <row r="104" s="1" customFormat="1" ht="17.25" customHeight="1">
      <c r="B104" s="284"/>
      <c r="C104" s="289" t="s">
        <v>633</v>
      </c>
      <c r="D104" s="289"/>
      <c r="E104" s="289"/>
      <c r="F104" s="290" t="s">
        <v>634</v>
      </c>
      <c r="G104" s="291"/>
      <c r="H104" s="289"/>
      <c r="I104" s="289"/>
      <c r="J104" s="289" t="s">
        <v>635</v>
      </c>
      <c r="K104" s="286"/>
    </row>
    <row r="105" s="1" customFormat="1" ht="5.25" customHeight="1">
      <c r="B105" s="284"/>
      <c r="C105" s="287"/>
      <c r="D105" s="287"/>
      <c r="E105" s="287"/>
      <c r="F105" s="287"/>
      <c r="G105" s="305"/>
      <c r="H105" s="287"/>
      <c r="I105" s="287"/>
      <c r="J105" s="287"/>
      <c r="K105" s="286"/>
    </row>
    <row r="106" s="1" customFormat="1" ht="15" customHeight="1">
      <c r="B106" s="284"/>
      <c r="C106" s="272" t="s">
        <v>52</v>
      </c>
      <c r="D106" s="294"/>
      <c r="E106" s="294"/>
      <c r="F106" s="295" t="s">
        <v>636</v>
      </c>
      <c r="G106" s="272"/>
      <c r="H106" s="272" t="s">
        <v>676</v>
      </c>
      <c r="I106" s="272" t="s">
        <v>638</v>
      </c>
      <c r="J106" s="272">
        <v>20</v>
      </c>
      <c r="K106" s="286"/>
    </row>
    <row r="107" s="1" customFormat="1" ht="15" customHeight="1">
      <c r="B107" s="284"/>
      <c r="C107" s="272" t="s">
        <v>639</v>
      </c>
      <c r="D107" s="272"/>
      <c r="E107" s="272"/>
      <c r="F107" s="295" t="s">
        <v>636</v>
      </c>
      <c r="G107" s="272"/>
      <c r="H107" s="272" t="s">
        <v>676</v>
      </c>
      <c r="I107" s="272" t="s">
        <v>638</v>
      </c>
      <c r="J107" s="272">
        <v>120</v>
      </c>
      <c r="K107" s="286"/>
    </row>
    <row r="108" s="1" customFormat="1" ht="15" customHeight="1">
      <c r="B108" s="297"/>
      <c r="C108" s="272" t="s">
        <v>641</v>
      </c>
      <c r="D108" s="272"/>
      <c r="E108" s="272"/>
      <c r="F108" s="295" t="s">
        <v>642</v>
      </c>
      <c r="G108" s="272"/>
      <c r="H108" s="272" t="s">
        <v>676</v>
      </c>
      <c r="I108" s="272" t="s">
        <v>638</v>
      </c>
      <c r="J108" s="272">
        <v>50</v>
      </c>
      <c r="K108" s="286"/>
    </row>
    <row r="109" s="1" customFormat="1" ht="15" customHeight="1">
      <c r="B109" s="297"/>
      <c r="C109" s="272" t="s">
        <v>644</v>
      </c>
      <c r="D109" s="272"/>
      <c r="E109" s="272"/>
      <c r="F109" s="295" t="s">
        <v>636</v>
      </c>
      <c r="G109" s="272"/>
      <c r="H109" s="272" t="s">
        <v>676</v>
      </c>
      <c r="I109" s="272" t="s">
        <v>646</v>
      </c>
      <c r="J109" s="272"/>
      <c r="K109" s="286"/>
    </row>
    <row r="110" s="1" customFormat="1" ht="15" customHeight="1">
      <c r="B110" s="297"/>
      <c r="C110" s="272" t="s">
        <v>655</v>
      </c>
      <c r="D110" s="272"/>
      <c r="E110" s="272"/>
      <c r="F110" s="295" t="s">
        <v>642</v>
      </c>
      <c r="G110" s="272"/>
      <c r="H110" s="272" t="s">
        <v>676</v>
      </c>
      <c r="I110" s="272" t="s">
        <v>638</v>
      </c>
      <c r="J110" s="272">
        <v>50</v>
      </c>
      <c r="K110" s="286"/>
    </row>
    <row r="111" s="1" customFormat="1" ht="15" customHeight="1">
      <c r="B111" s="297"/>
      <c r="C111" s="272" t="s">
        <v>663</v>
      </c>
      <c r="D111" s="272"/>
      <c r="E111" s="272"/>
      <c r="F111" s="295" t="s">
        <v>642</v>
      </c>
      <c r="G111" s="272"/>
      <c r="H111" s="272" t="s">
        <v>676</v>
      </c>
      <c r="I111" s="272" t="s">
        <v>638</v>
      </c>
      <c r="J111" s="272">
        <v>50</v>
      </c>
      <c r="K111" s="286"/>
    </row>
    <row r="112" s="1" customFormat="1" ht="15" customHeight="1">
      <c r="B112" s="297"/>
      <c r="C112" s="272" t="s">
        <v>661</v>
      </c>
      <c r="D112" s="272"/>
      <c r="E112" s="272"/>
      <c r="F112" s="295" t="s">
        <v>642</v>
      </c>
      <c r="G112" s="272"/>
      <c r="H112" s="272" t="s">
        <v>676</v>
      </c>
      <c r="I112" s="272" t="s">
        <v>638</v>
      </c>
      <c r="J112" s="272">
        <v>50</v>
      </c>
      <c r="K112" s="286"/>
    </row>
    <row r="113" s="1" customFormat="1" ht="15" customHeight="1">
      <c r="B113" s="297"/>
      <c r="C113" s="272" t="s">
        <v>52</v>
      </c>
      <c r="D113" s="272"/>
      <c r="E113" s="272"/>
      <c r="F113" s="295" t="s">
        <v>636</v>
      </c>
      <c r="G113" s="272"/>
      <c r="H113" s="272" t="s">
        <v>677</v>
      </c>
      <c r="I113" s="272" t="s">
        <v>638</v>
      </c>
      <c r="J113" s="272">
        <v>20</v>
      </c>
      <c r="K113" s="286"/>
    </row>
    <row r="114" s="1" customFormat="1" ht="15" customHeight="1">
      <c r="B114" s="297"/>
      <c r="C114" s="272" t="s">
        <v>678</v>
      </c>
      <c r="D114" s="272"/>
      <c r="E114" s="272"/>
      <c r="F114" s="295" t="s">
        <v>636</v>
      </c>
      <c r="G114" s="272"/>
      <c r="H114" s="272" t="s">
        <v>679</v>
      </c>
      <c r="I114" s="272" t="s">
        <v>638</v>
      </c>
      <c r="J114" s="272">
        <v>120</v>
      </c>
      <c r="K114" s="286"/>
    </row>
    <row r="115" s="1" customFormat="1" ht="15" customHeight="1">
      <c r="B115" s="297"/>
      <c r="C115" s="272" t="s">
        <v>37</v>
      </c>
      <c r="D115" s="272"/>
      <c r="E115" s="272"/>
      <c r="F115" s="295" t="s">
        <v>636</v>
      </c>
      <c r="G115" s="272"/>
      <c r="H115" s="272" t="s">
        <v>680</v>
      </c>
      <c r="I115" s="272" t="s">
        <v>671</v>
      </c>
      <c r="J115" s="272"/>
      <c r="K115" s="286"/>
    </row>
    <row r="116" s="1" customFormat="1" ht="15" customHeight="1">
      <c r="B116" s="297"/>
      <c r="C116" s="272" t="s">
        <v>47</v>
      </c>
      <c r="D116" s="272"/>
      <c r="E116" s="272"/>
      <c r="F116" s="295" t="s">
        <v>636</v>
      </c>
      <c r="G116" s="272"/>
      <c r="H116" s="272" t="s">
        <v>681</v>
      </c>
      <c r="I116" s="272" t="s">
        <v>671</v>
      </c>
      <c r="J116" s="272"/>
      <c r="K116" s="286"/>
    </row>
    <row r="117" s="1" customFormat="1" ht="15" customHeight="1">
      <c r="B117" s="297"/>
      <c r="C117" s="272" t="s">
        <v>56</v>
      </c>
      <c r="D117" s="272"/>
      <c r="E117" s="272"/>
      <c r="F117" s="295" t="s">
        <v>636</v>
      </c>
      <c r="G117" s="272"/>
      <c r="H117" s="272" t="s">
        <v>682</v>
      </c>
      <c r="I117" s="272" t="s">
        <v>683</v>
      </c>
      <c r="J117" s="272"/>
      <c r="K117" s="286"/>
    </row>
    <row r="118" s="1" customFormat="1" ht="15" customHeight="1">
      <c r="B118" s="300"/>
      <c r="C118" s="306"/>
      <c r="D118" s="306"/>
      <c r="E118" s="306"/>
      <c r="F118" s="306"/>
      <c r="G118" s="306"/>
      <c r="H118" s="306"/>
      <c r="I118" s="306"/>
      <c r="J118" s="306"/>
      <c r="K118" s="302"/>
    </row>
    <row r="119" s="1" customFormat="1" ht="18.75" customHeight="1">
      <c r="B119" s="307"/>
      <c r="C119" s="308"/>
      <c r="D119" s="308"/>
      <c r="E119" s="308"/>
      <c r="F119" s="309"/>
      <c r="G119" s="308"/>
      <c r="H119" s="308"/>
      <c r="I119" s="308"/>
      <c r="J119" s="308"/>
      <c r="K119" s="307"/>
    </row>
    <row r="120" s="1" customFormat="1" ht="18.75" customHeight="1">
      <c r="B120" s="280"/>
      <c r="C120" s="280"/>
      <c r="D120" s="280"/>
      <c r="E120" s="280"/>
      <c r="F120" s="280"/>
      <c r="G120" s="280"/>
      <c r="H120" s="280"/>
      <c r="I120" s="280"/>
      <c r="J120" s="280"/>
      <c r="K120" s="280"/>
    </row>
    <row r="121" s="1" customFormat="1" ht="7.5" customHeight="1">
      <c r="B121" s="310"/>
      <c r="C121" s="311"/>
      <c r="D121" s="311"/>
      <c r="E121" s="311"/>
      <c r="F121" s="311"/>
      <c r="G121" s="311"/>
      <c r="H121" s="311"/>
      <c r="I121" s="311"/>
      <c r="J121" s="311"/>
      <c r="K121" s="312"/>
    </row>
    <row r="122" s="1" customFormat="1" ht="45" customHeight="1">
      <c r="B122" s="313"/>
      <c r="C122" s="263" t="s">
        <v>684</v>
      </c>
      <c r="D122" s="263"/>
      <c r="E122" s="263"/>
      <c r="F122" s="263"/>
      <c r="G122" s="263"/>
      <c r="H122" s="263"/>
      <c r="I122" s="263"/>
      <c r="J122" s="263"/>
      <c r="K122" s="314"/>
    </row>
    <row r="123" s="1" customFormat="1" ht="17.25" customHeight="1">
      <c r="B123" s="315"/>
      <c r="C123" s="287" t="s">
        <v>630</v>
      </c>
      <c r="D123" s="287"/>
      <c r="E123" s="287"/>
      <c r="F123" s="287" t="s">
        <v>631</v>
      </c>
      <c r="G123" s="288"/>
      <c r="H123" s="287" t="s">
        <v>53</v>
      </c>
      <c r="I123" s="287" t="s">
        <v>56</v>
      </c>
      <c r="J123" s="287" t="s">
        <v>632</v>
      </c>
      <c r="K123" s="316"/>
    </row>
    <row r="124" s="1" customFormat="1" ht="17.25" customHeight="1">
      <c r="B124" s="315"/>
      <c r="C124" s="289" t="s">
        <v>633</v>
      </c>
      <c r="D124" s="289"/>
      <c r="E124" s="289"/>
      <c r="F124" s="290" t="s">
        <v>634</v>
      </c>
      <c r="G124" s="291"/>
      <c r="H124" s="289"/>
      <c r="I124" s="289"/>
      <c r="J124" s="289" t="s">
        <v>635</v>
      </c>
      <c r="K124" s="316"/>
    </row>
    <row r="125" s="1" customFormat="1" ht="5.25" customHeight="1">
      <c r="B125" s="317"/>
      <c r="C125" s="292"/>
      <c r="D125" s="292"/>
      <c r="E125" s="292"/>
      <c r="F125" s="292"/>
      <c r="G125" s="318"/>
      <c r="H125" s="292"/>
      <c r="I125" s="292"/>
      <c r="J125" s="292"/>
      <c r="K125" s="319"/>
    </row>
    <row r="126" s="1" customFormat="1" ht="15" customHeight="1">
      <c r="B126" s="317"/>
      <c r="C126" s="272" t="s">
        <v>639</v>
      </c>
      <c r="D126" s="294"/>
      <c r="E126" s="294"/>
      <c r="F126" s="295" t="s">
        <v>636</v>
      </c>
      <c r="G126" s="272"/>
      <c r="H126" s="272" t="s">
        <v>676</v>
      </c>
      <c r="I126" s="272" t="s">
        <v>638</v>
      </c>
      <c r="J126" s="272">
        <v>120</v>
      </c>
      <c r="K126" s="320"/>
    </row>
    <row r="127" s="1" customFormat="1" ht="15" customHeight="1">
      <c r="B127" s="317"/>
      <c r="C127" s="272" t="s">
        <v>685</v>
      </c>
      <c r="D127" s="272"/>
      <c r="E127" s="272"/>
      <c r="F127" s="295" t="s">
        <v>636</v>
      </c>
      <c r="G127" s="272"/>
      <c r="H127" s="272" t="s">
        <v>686</v>
      </c>
      <c r="I127" s="272" t="s">
        <v>638</v>
      </c>
      <c r="J127" s="272" t="s">
        <v>687</v>
      </c>
      <c r="K127" s="320"/>
    </row>
    <row r="128" s="1" customFormat="1" ht="15" customHeight="1">
      <c r="B128" s="317"/>
      <c r="C128" s="272" t="s">
        <v>584</v>
      </c>
      <c r="D128" s="272"/>
      <c r="E128" s="272"/>
      <c r="F128" s="295" t="s">
        <v>636</v>
      </c>
      <c r="G128" s="272"/>
      <c r="H128" s="272" t="s">
        <v>688</v>
      </c>
      <c r="I128" s="272" t="s">
        <v>638</v>
      </c>
      <c r="J128" s="272" t="s">
        <v>687</v>
      </c>
      <c r="K128" s="320"/>
    </row>
    <row r="129" s="1" customFormat="1" ht="15" customHeight="1">
      <c r="B129" s="317"/>
      <c r="C129" s="272" t="s">
        <v>647</v>
      </c>
      <c r="D129" s="272"/>
      <c r="E129" s="272"/>
      <c r="F129" s="295" t="s">
        <v>642</v>
      </c>
      <c r="G129" s="272"/>
      <c r="H129" s="272" t="s">
        <v>648</v>
      </c>
      <c r="I129" s="272" t="s">
        <v>638</v>
      </c>
      <c r="J129" s="272">
        <v>15</v>
      </c>
      <c r="K129" s="320"/>
    </row>
    <row r="130" s="1" customFormat="1" ht="15" customHeight="1">
      <c r="B130" s="317"/>
      <c r="C130" s="298" t="s">
        <v>649</v>
      </c>
      <c r="D130" s="298"/>
      <c r="E130" s="298"/>
      <c r="F130" s="299" t="s">
        <v>642</v>
      </c>
      <c r="G130" s="298"/>
      <c r="H130" s="298" t="s">
        <v>650</v>
      </c>
      <c r="I130" s="298" t="s">
        <v>638</v>
      </c>
      <c r="J130" s="298">
        <v>15</v>
      </c>
      <c r="K130" s="320"/>
    </row>
    <row r="131" s="1" customFormat="1" ht="15" customHeight="1">
      <c r="B131" s="317"/>
      <c r="C131" s="298" t="s">
        <v>651</v>
      </c>
      <c r="D131" s="298"/>
      <c r="E131" s="298"/>
      <c r="F131" s="299" t="s">
        <v>642</v>
      </c>
      <c r="G131" s="298"/>
      <c r="H131" s="298" t="s">
        <v>652</v>
      </c>
      <c r="I131" s="298" t="s">
        <v>638</v>
      </c>
      <c r="J131" s="298">
        <v>20</v>
      </c>
      <c r="K131" s="320"/>
    </row>
    <row r="132" s="1" customFormat="1" ht="15" customHeight="1">
      <c r="B132" s="317"/>
      <c r="C132" s="298" t="s">
        <v>653</v>
      </c>
      <c r="D132" s="298"/>
      <c r="E132" s="298"/>
      <c r="F132" s="299" t="s">
        <v>642</v>
      </c>
      <c r="G132" s="298"/>
      <c r="H132" s="298" t="s">
        <v>654</v>
      </c>
      <c r="I132" s="298" t="s">
        <v>638</v>
      </c>
      <c r="J132" s="298">
        <v>20</v>
      </c>
      <c r="K132" s="320"/>
    </row>
    <row r="133" s="1" customFormat="1" ht="15" customHeight="1">
      <c r="B133" s="317"/>
      <c r="C133" s="272" t="s">
        <v>641</v>
      </c>
      <c r="D133" s="272"/>
      <c r="E133" s="272"/>
      <c r="F133" s="295" t="s">
        <v>642</v>
      </c>
      <c r="G133" s="272"/>
      <c r="H133" s="272" t="s">
        <v>676</v>
      </c>
      <c r="I133" s="272" t="s">
        <v>638</v>
      </c>
      <c r="J133" s="272">
        <v>50</v>
      </c>
      <c r="K133" s="320"/>
    </row>
    <row r="134" s="1" customFormat="1" ht="15" customHeight="1">
      <c r="B134" s="317"/>
      <c r="C134" s="272" t="s">
        <v>655</v>
      </c>
      <c r="D134" s="272"/>
      <c r="E134" s="272"/>
      <c r="F134" s="295" t="s">
        <v>642</v>
      </c>
      <c r="G134" s="272"/>
      <c r="H134" s="272" t="s">
        <v>676</v>
      </c>
      <c r="I134" s="272" t="s">
        <v>638</v>
      </c>
      <c r="J134" s="272">
        <v>50</v>
      </c>
      <c r="K134" s="320"/>
    </row>
    <row r="135" s="1" customFormat="1" ht="15" customHeight="1">
      <c r="B135" s="317"/>
      <c r="C135" s="272" t="s">
        <v>661</v>
      </c>
      <c r="D135" s="272"/>
      <c r="E135" s="272"/>
      <c r="F135" s="295" t="s">
        <v>642</v>
      </c>
      <c r="G135" s="272"/>
      <c r="H135" s="272" t="s">
        <v>676</v>
      </c>
      <c r="I135" s="272" t="s">
        <v>638</v>
      </c>
      <c r="J135" s="272">
        <v>50</v>
      </c>
      <c r="K135" s="320"/>
    </row>
    <row r="136" s="1" customFormat="1" ht="15" customHeight="1">
      <c r="B136" s="317"/>
      <c r="C136" s="272" t="s">
        <v>663</v>
      </c>
      <c r="D136" s="272"/>
      <c r="E136" s="272"/>
      <c r="F136" s="295" t="s">
        <v>642</v>
      </c>
      <c r="G136" s="272"/>
      <c r="H136" s="272" t="s">
        <v>676</v>
      </c>
      <c r="I136" s="272" t="s">
        <v>638</v>
      </c>
      <c r="J136" s="272">
        <v>50</v>
      </c>
      <c r="K136" s="320"/>
    </row>
    <row r="137" s="1" customFormat="1" ht="15" customHeight="1">
      <c r="B137" s="317"/>
      <c r="C137" s="272" t="s">
        <v>664</v>
      </c>
      <c r="D137" s="272"/>
      <c r="E137" s="272"/>
      <c r="F137" s="295" t="s">
        <v>642</v>
      </c>
      <c r="G137" s="272"/>
      <c r="H137" s="272" t="s">
        <v>689</v>
      </c>
      <c r="I137" s="272" t="s">
        <v>638</v>
      </c>
      <c r="J137" s="272">
        <v>255</v>
      </c>
      <c r="K137" s="320"/>
    </row>
    <row r="138" s="1" customFormat="1" ht="15" customHeight="1">
      <c r="B138" s="317"/>
      <c r="C138" s="272" t="s">
        <v>666</v>
      </c>
      <c r="D138" s="272"/>
      <c r="E138" s="272"/>
      <c r="F138" s="295" t="s">
        <v>636</v>
      </c>
      <c r="G138" s="272"/>
      <c r="H138" s="272" t="s">
        <v>690</v>
      </c>
      <c r="I138" s="272" t="s">
        <v>668</v>
      </c>
      <c r="J138" s="272"/>
      <c r="K138" s="320"/>
    </row>
    <row r="139" s="1" customFormat="1" ht="15" customHeight="1">
      <c r="B139" s="317"/>
      <c r="C139" s="272" t="s">
        <v>669</v>
      </c>
      <c r="D139" s="272"/>
      <c r="E139" s="272"/>
      <c r="F139" s="295" t="s">
        <v>636</v>
      </c>
      <c r="G139" s="272"/>
      <c r="H139" s="272" t="s">
        <v>691</v>
      </c>
      <c r="I139" s="272" t="s">
        <v>671</v>
      </c>
      <c r="J139" s="272"/>
      <c r="K139" s="320"/>
    </row>
    <row r="140" s="1" customFormat="1" ht="15" customHeight="1">
      <c r="B140" s="317"/>
      <c r="C140" s="272" t="s">
        <v>672</v>
      </c>
      <c r="D140" s="272"/>
      <c r="E140" s="272"/>
      <c r="F140" s="295" t="s">
        <v>636</v>
      </c>
      <c r="G140" s="272"/>
      <c r="H140" s="272" t="s">
        <v>672</v>
      </c>
      <c r="I140" s="272" t="s">
        <v>671</v>
      </c>
      <c r="J140" s="272"/>
      <c r="K140" s="320"/>
    </row>
    <row r="141" s="1" customFormat="1" ht="15" customHeight="1">
      <c r="B141" s="317"/>
      <c r="C141" s="272" t="s">
        <v>37</v>
      </c>
      <c r="D141" s="272"/>
      <c r="E141" s="272"/>
      <c r="F141" s="295" t="s">
        <v>636</v>
      </c>
      <c r="G141" s="272"/>
      <c r="H141" s="272" t="s">
        <v>692</v>
      </c>
      <c r="I141" s="272" t="s">
        <v>671</v>
      </c>
      <c r="J141" s="272"/>
      <c r="K141" s="320"/>
    </row>
    <row r="142" s="1" customFormat="1" ht="15" customHeight="1">
      <c r="B142" s="317"/>
      <c r="C142" s="272" t="s">
        <v>693</v>
      </c>
      <c r="D142" s="272"/>
      <c r="E142" s="272"/>
      <c r="F142" s="295" t="s">
        <v>636</v>
      </c>
      <c r="G142" s="272"/>
      <c r="H142" s="272" t="s">
        <v>694</v>
      </c>
      <c r="I142" s="272" t="s">
        <v>671</v>
      </c>
      <c r="J142" s="272"/>
      <c r="K142" s="320"/>
    </row>
    <row r="143" s="1" customFormat="1" ht="15" customHeight="1">
      <c r="B143" s="321"/>
      <c r="C143" s="322"/>
      <c r="D143" s="322"/>
      <c r="E143" s="322"/>
      <c r="F143" s="322"/>
      <c r="G143" s="322"/>
      <c r="H143" s="322"/>
      <c r="I143" s="322"/>
      <c r="J143" s="322"/>
      <c r="K143" s="323"/>
    </row>
    <row r="144" s="1" customFormat="1" ht="18.75" customHeight="1">
      <c r="B144" s="308"/>
      <c r="C144" s="308"/>
      <c r="D144" s="308"/>
      <c r="E144" s="308"/>
      <c r="F144" s="309"/>
      <c r="G144" s="308"/>
      <c r="H144" s="308"/>
      <c r="I144" s="308"/>
      <c r="J144" s="308"/>
      <c r="K144" s="308"/>
    </row>
    <row r="145" s="1" customFormat="1" ht="18.75" customHeight="1">
      <c r="B145" s="280"/>
      <c r="C145" s="280"/>
      <c r="D145" s="280"/>
      <c r="E145" s="280"/>
      <c r="F145" s="280"/>
      <c r="G145" s="280"/>
      <c r="H145" s="280"/>
      <c r="I145" s="280"/>
      <c r="J145" s="280"/>
      <c r="K145" s="280"/>
    </row>
    <row r="146" s="1" customFormat="1" ht="7.5" customHeight="1">
      <c r="B146" s="281"/>
      <c r="C146" s="282"/>
      <c r="D146" s="282"/>
      <c r="E146" s="282"/>
      <c r="F146" s="282"/>
      <c r="G146" s="282"/>
      <c r="H146" s="282"/>
      <c r="I146" s="282"/>
      <c r="J146" s="282"/>
      <c r="K146" s="283"/>
    </row>
    <row r="147" s="1" customFormat="1" ht="45" customHeight="1">
      <c r="B147" s="284"/>
      <c r="C147" s="285" t="s">
        <v>695</v>
      </c>
      <c r="D147" s="285"/>
      <c r="E147" s="285"/>
      <c r="F147" s="285"/>
      <c r="G147" s="285"/>
      <c r="H147" s="285"/>
      <c r="I147" s="285"/>
      <c r="J147" s="285"/>
      <c r="K147" s="286"/>
    </row>
    <row r="148" s="1" customFormat="1" ht="17.25" customHeight="1">
      <c r="B148" s="284"/>
      <c r="C148" s="287" t="s">
        <v>630</v>
      </c>
      <c r="D148" s="287"/>
      <c r="E148" s="287"/>
      <c r="F148" s="287" t="s">
        <v>631</v>
      </c>
      <c r="G148" s="288"/>
      <c r="H148" s="287" t="s">
        <v>53</v>
      </c>
      <c r="I148" s="287" t="s">
        <v>56</v>
      </c>
      <c r="J148" s="287" t="s">
        <v>632</v>
      </c>
      <c r="K148" s="286"/>
    </row>
    <row r="149" s="1" customFormat="1" ht="17.25" customHeight="1">
      <c r="B149" s="284"/>
      <c r="C149" s="289" t="s">
        <v>633</v>
      </c>
      <c r="D149" s="289"/>
      <c r="E149" s="289"/>
      <c r="F149" s="290" t="s">
        <v>634</v>
      </c>
      <c r="G149" s="291"/>
      <c r="H149" s="289"/>
      <c r="I149" s="289"/>
      <c r="J149" s="289" t="s">
        <v>635</v>
      </c>
      <c r="K149" s="286"/>
    </row>
    <row r="150" s="1" customFormat="1" ht="5.25" customHeight="1">
      <c r="B150" s="297"/>
      <c r="C150" s="292"/>
      <c r="D150" s="292"/>
      <c r="E150" s="292"/>
      <c r="F150" s="292"/>
      <c r="G150" s="293"/>
      <c r="H150" s="292"/>
      <c r="I150" s="292"/>
      <c r="J150" s="292"/>
      <c r="K150" s="320"/>
    </row>
    <row r="151" s="1" customFormat="1" ht="15" customHeight="1">
      <c r="B151" s="297"/>
      <c r="C151" s="324" t="s">
        <v>639</v>
      </c>
      <c r="D151" s="272"/>
      <c r="E151" s="272"/>
      <c r="F151" s="325" t="s">
        <v>636</v>
      </c>
      <c r="G151" s="272"/>
      <c r="H151" s="324" t="s">
        <v>676</v>
      </c>
      <c r="I151" s="324" t="s">
        <v>638</v>
      </c>
      <c r="J151" s="324">
        <v>120</v>
      </c>
      <c r="K151" s="320"/>
    </row>
    <row r="152" s="1" customFormat="1" ht="15" customHeight="1">
      <c r="B152" s="297"/>
      <c r="C152" s="324" t="s">
        <v>685</v>
      </c>
      <c r="D152" s="272"/>
      <c r="E152" s="272"/>
      <c r="F152" s="325" t="s">
        <v>636</v>
      </c>
      <c r="G152" s="272"/>
      <c r="H152" s="324" t="s">
        <v>696</v>
      </c>
      <c r="I152" s="324" t="s">
        <v>638</v>
      </c>
      <c r="J152" s="324" t="s">
        <v>687</v>
      </c>
      <c r="K152" s="320"/>
    </row>
    <row r="153" s="1" customFormat="1" ht="15" customHeight="1">
      <c r="B153" s="297"/>
      <c r="C153" s="324" t="s">
        <v>584</v>
      </c>
      <c r="D153" s="272"/>
      <c r="E153" s="272"/>
      <c r="F153" s="325" t="s">
        <v>636</v>
      </c>
      <c r="G153" s="272"/>
      <c r="H153" s="324" t="s">
        <v>697</v>
      </c>
      <c r="I153" s="324" t="s">
        <v>638</v>
      </c>
      <c r="J153" s="324" t="s">
        <v>687</v>
      </c>
      <c r="K153" s="320"/>
    </row>
    <row r="154" s="1" customFormat="1" ht="15" customHeight="1">
      <c r="B154" s="297"/>
      <c r="C154" s="324" t="s">
        <v>641</v>
      </c>
      <c r="D154" s="272"/>
      <c r="E154" s="272"/>
      <c r="F154" s="325" t="s">
        <v>642</v>
      </c>
      <c r="G154" s="272"/>
      <c r="H154" s="324" t="s">
        <v>676</v>
      </c>
      <c r="I154" s="324" t="s">
        <v>638</v>
      </c>
      <c r="J154" s="324">
        <v>50</v>
      </c>
      <c r="K154" s="320"/>
    </row>
    <row r="155" s="1" customFormat="1" ht="15" customHeight="1">
      <c r="B155" s="297"/>
      <c r="C155" s="324" t="s">
        <v>644</v>
      </c>
      <c r="D155" s="272"/>
      <c r="E155" s="272"/>
      <c r="F155" s="325" t="s">
        <v>636</v>
      </c>
      <c r="G155" s="272"/>
      <c r="H155" s="324" t="s">
        <v>676</v>
      </c>
      <c r="I155" s="324" t="s">
        <v>646</v>
      </c>
      <c r="J155" s="324"/>
      <c r="K155" s="320"/>
    </row>
    <row r="156" s="1" customFormat="1" ht="15" customHeight="1">
      <c r="B156" s="297"/>
      <c r="C156" s="324" t="s">
        <v>655</v>
      </c>
      <c r="D156" s="272"/>
      <c r="E156" s="272"/>
      <c r="F156" s="325" t="s">
        <v>642</v>
      </c>
      <c r="G156" s="272"/>
      <c r="H156" s="324" t="s">
        <v>676</v>
      </c>
      <c r="I156" s="324" t="s">
        <v>638</v>
      </c>
      <c r="J156" s="324">
        <v>50</v>
      </c>
      <c r="K156" s="320"/>
    </row>
    <row r="157" s="1" customFormat="1" ht="15" customHeight="1">
      <c r="B157" s="297"/>
      <c r="C157" s="324" t="s">
        <v>663</v>
      </c>
      <c r="D157" s="272"/>
      <c r="E157" s="272"/>
      <c r="F157" s="325" t="s">
        <v>642</v>
      </c>
      <c r="G157" s="272"/>
      <c r="H157" s="324" t="s">
        <v>676</v>
      </c>
      <c r="I157" s="324" t="s">
        <v>638</v>
      </c>
      <c r="J157" s="324">
        <v>50</v>
      </c>
      <c r="K157" s="320"/>
    </row>
    <row r="158" s="1" customFormat="1" ht="15" customHeight="1">
      <c r="B158" s="297"/>
      <c r="C158" s="324" t="s">
        <v>661</v>
      </c>
      <c r="D158" s="272"/>
      <c r="E158" s="272"/>
      <c r="F158" s="325" t="s">
        <v>642</v>
      </c>
      <c r="G158" s="272"/>
      <c r="H158" s="324" t="s">
        <v>676</v>
      </c>
      <c r="I158" s="324" t="s">
        <v>638</v>
      </c>
      <c r="J158" s="324">
        <v>50</v>
      </c>
      <c r="K158" s="320"/>
    </row>
    <row r="159" s="1" customFormat="1" ht="15" customHeight="1">
      <c r="B159" s="297"/>
      <c r="C159" s="324" t="s">
        <v>86</v>
      </c>
      <c r="D159" s="272"/>
      <c r="E159" s="272"/>
      <c r="F159" s="325" t="s">
        <v>636</v>
      </c>
      <c r="G159" s="272"/>
      <c r="H159" s="324" t="s">
        <v>698</v>
      </c>
      <c r="I159" s="324" t="s">
        <v>638</v>
      </c>
      <c r="J159" s="324" t="s">
        <v>699</v>
      </c>
      <c r="K159" s="320"/>
    </row>
    <row r="160" s="1" customFormat="1" ht="15" customHeight="1">
      <c r="B160" s="297"/>
      <c r="C160" s="324" t="s">
        <v>700</v>
      </c>
      <c r="D160" s="272"/>
      <c r="E160" s="272"/>
      <c r="F160" s="325" t="s">
        <v>636</v>
      </c>
      <c r="G160" s="272"/>
      <c r="H160" s="324" t="s">
        <v>701</v>
      </c>
      <c r="I160" s="324" t="s">
        <v>671</v>
      </c>
      <c r="J160" s="324"/>
      <c r="K160" s="320"/>
    </row>
    <row r="161" s="1" customFormat="1" ht="15" customHeight="1">
      <c r="B161" s="326"/>
      <c r="C161" s="306"/>
      <c r="D161" s="306"/>
      <c r="E161" s="306"/>
      <c r="F161" s="306"/>
      <c r="G161" s="306"/>
      <c r="H161" s="306"/>
      <c r="I161" s="306"/>
      <c r="J161" s="306"/>
      <c r="K161" s="327"/>
    </row>
    <row r="162" s="1" customFormat="1" ht="18.75" customHeight="1">
      <c r="B162" s="308"/>
      <c r="C162" s="318"/>
      <c r="D162" s="318"/>
      <c r="E162" s="318"/>
      <c r="F162" s="328"/>
      <c r="G162" s="318"/>
      <c r="H162" s="318"/>
      <c r="I162" s="318"/>
      <c r="J162" s="318"/>
      <c r="K162" s="308"/>
    </row>
    <row r="163" s="1" customFormat="1" ht="18.75" customHeight="1">
      <c r="B163" s="280"/>
      <c r="C163" s="280"/>
      <c r="D163" s="280"/>
      <c r="E163" s="280"/>
      <c r="F163" s="280"/>
      <c r="G163" s="280"/>
      <c r="H163" s="280"/>
      <c r="I163" s="280"/>
      <c r="J163" s="280"/>
      <c r="K163" s="280"/>
    </row>
    <row r="164" s="1" customFormat="1" ht="7.5" customHeight="1">
      <c r="B164" s="259"/>
      <c r="C164" s="260"/>
      <c r="D164" s="260"/>
      <c r="E164" s="260"/>
      <c r="F164" s="260"/>
      <c r="G164" s="260"/>
      <c r="H164" s="260"/>
      <c r="I164" s="260"/>
      <c r="J164" s="260"/>
      <c r="K164" s="261"/>
    </row>
    <row r="165" s="1" customFormat="1" ht="45" customHeight="1">
      <c r="B165" s="262"/>
      <c r="C165" s="263" t="s">
        <v>702</v>
      </c>
      <c r="D165" s="263"/>
      <c r="E165" s="263"/>
      <c r="F165" s="263"/>
      <c r="G165" s="263"/>
      <c r="H165" s="263"/>
      <c r="I165" s="263"/>
      <c r="J165" s="263"/>
      <c r="K165" s="264"/>
    </row>
    <row r="166" s="1" customFormat="1" ht="17.25" customHeight="1">
      <c r="B166" s="262"/>
      <c r="C166" s="287" t="s">
        <v>630</v>
      </c>
      <c r="D166" s="287"/>
      <c r="E166" s="287"/>
      <c r="F166" s="287" t="s">
        <v>631</v>
      </c>
      <c r="G166" s="329"/>
      <c r="H166" s="330" t="s">
        <v>53</v>
      </c>
      <c r="I166" s="330" t="s">
        <v>56</v>
      </c>
      <c r="J166" s="287" t="s">
        <v>632</v>
      </c>
      <c r="K166" s="264"/>
    </row>
    <row r="167" s="1" customFormat="1" ht="17.25" customHeight="1">
      <c r="B167" s="265"/>
      <c r="C167" s="289" t="s">
        <v>633</v>
      </c>
      <c r="D167" s="289"/>
      <c r="E167" s="289"/>
      <c r="F167" s="290" t="s">
        <v>634</v>
      </c>
      <c r="G167" s="331"/>
      <c r="H167" s="332"/>
      <c r="I167" s="332"/>
      <c r="J167" s="289" t="s">
        <v>635</v>
      </c>
      <c r="K167" s="267"/>
    </row>
    <row r="168" s="1" customFormat="1" ht="5.25" customHeight="1">
      <c r="B168" s="297"/>
      <c r="C168" s="292"/>
      <c r="D168" s="292"/>
      <c r="E168" s="292"/>
      <c r="F168" s="292"/>
      <c r="G168" s="293"/>
      <c r="H168" s="292"/>
      <c r="I168" s="292"/>
      <c r="J168" s="292"/>
      <c r="K168" s="320"/>
    </row>
    <row r="169" s="1" customFormat="1" ht="15" customHeight="1">
      <c r="B169" s="297"/>
      <c r="C169" s="272" t="s">
        <v>639</v>
      </c>
      <c r="D169" s="272"/>
      <c r="E169" s="272"/>
      <c r="F169" s="295" t="s">
        <v>636</v>
      </c>
      <c r="G169" s="272"/>
      <c r="H169" s="272" t="s">
        <v>676</v>
      </c>
      <c r="I169" s="272" t="s">
        <v>638</v>
      </c>
      <c r="J169" s="272">
        <v>120</v>
      </c>
      <c r="K169" s="320"/>
    </row>
    <row r="170" s="1" customFormat="1" ht="15" customHeight="1">
      <c r="B170" s="297"/>
      <c r="C170" s="272" t="s">
        <v>685</v>
      </c>
      <c r="D170" s="272"/>
      <c r="E170" s="272"/>
      <c r="F170" s="295" t="s">
        <v>636</v>
      </c>
      <c r="G170" s="272"/>
      <c r="H170" s="272" t="s">
        <v>686</v>
      </c>
      <c r="I170" s="272" t="s">
        <v>638</v>
      </c>
      <c r="J170" s="272" t="s">
        <v>687</v>
      </c>
      <c r="K170" s="320"/>
    </row>
    <row r="171" s="1" customFormat="1" ht="15" customHeight="1">
      <c r="B171" s="297"/>
      <c r="C171" s="272" t="s">
        <v>584</v>
      </c>
      <c r="D171" s="272"/>
      <c r="E171" s="272"/>
      <c r="F171" s="295" t="s">
        <v>636</v>
      </c>
      <c r="G171" s="272"/>
      <c r="H171" s="272" t="s">
        <v>703</v>
      </c>
      <c r="I171" s="272" t="s">
        <v>638</v>
      </c>
      <c r="J171" s="272" t="s">
        <v>687</v>
      </c>
      <c r="K171" s="320"/>
    </row>
    <row r="172" s="1" customFormat="1" ht="15" customHeight="1">
      <c r="B172" s="297"/>
      <c r="C172" s="272" t="s">
        <v>641</v>
      </c>
      <c r="D172" s="272"/>
      <c r="E172" s="272"/>
      <c r="F172" s="295" t="s">
        <v>642</v>
      </c>
      <c r="G172" s="272"/>
      <c r="H172" s="272" t="s">
        <v>703</v>
      </c>
      <c r="I172" s="272" t="s">
        <v>638</v>
      </c>
      <c r="J172" s="272">
        <v>50</v>
      </c>
      <c r="K172" s="320"/>
    </row>
    <row r="173" s="1" customFormat="1" ht="15" customHeight="1">
      <c r="B173" s="297"/>
      <c r="C173" s="272" t="s">
        <v>644</v>
      </c>
      <c r="D173" s="272"/>
      <c r="E173" s="272"/>
      <c r="F173" s="295" t="s">
        <v>636</v>
      </c>
      <c r="G173" s="272"/>
      <c r="H173" s="272" t="s">
        <v>703</v>
      </c>
      <c r="I173" s="272" t="s">
        <v>646</v>
      </c>
      <c r="J173" s="272"/>
      <c r="K173" s="320"/>
    </row>
    <row r="174" s="1" customFormat="1" ht="15" customHeight="1">
      <c r="B174" s="297"/>
      <c r="C174" s="272" t="s">
        <v>655</v>
      </c>
      <c r="D174" s="272"/>
      <c r="E174" s="272"/>
      <c r="F174" s="295" t="s">
        <v>642</v>
      </c>
      <c r="G174" s="272"/>
      <c r="H174" s="272" t="s">
        <v>703</v>
      </c>
      <c r="I174" s="272" t="s">
        <v>638</v>
      </c>
      <c r="J174" s="272">
        <v>50</v>
      </c>
      <c r="K174" s="320"/>
    </row>
    <row r="175" s="1" customFormat="1" ht="15" customHeight="1">
      <c r="B175" s="297"/>
      <c r="C175" s="272" t="s">
        <v>663</v>
      </c>
      <c r="D175" s="272"/>
      <c r="E175" s="272"/>
      <c r="F175" s="295" t="s">
        <v>642</v>
      </c>
      <c r="G175" s="272"/>
      <c r="H175" s="272" t="s">
        <v>703</v>
      </c>
      <c r="I175" s="272" t="s">
        <v>638</v>
      </c>
      <c r="J175" s="272">
        <v>50</v>
      </c>
      <c r="K175" s="320"/>
    </row>
    <row r="176" s="1" customFormat="1" ht="15" customHeight="1">
      <c r="B176" s="297"/>
      <c r="C176" s="272" t="s">
        <v>661</v>
      </c>
      <c r="D176" s="272"/>
      <c r="E176" s="272"/>
      <c r="F176" s="295" t="s">
        <v>642</v>
      </c>
      <c r="G176" s="272"/>
      <c r="H176" s="272" t="s">
        <v>703</v>
      </c>
      <c r="I176" s="272" t="s">
        <v>638</v>
      </c>
      <c r="J176" s="272">
        <v>50</v>
      </c>
      <c r="K176" s="320"/>
    </row>
    <row r="177" s="1" customFormat="1" ht="15" customHeight="1">
      <c r="B177" s="297"/>
      <c r="C177" s="272" t="s">
        <v>100</v>
      </c>
      <c r="D177" s="272"/>
      <c r="E177" s="272"/>
      <c r="F177" s="295" t="s">
        <v>636</v>
      </c>
      <c r="G177" s="272"/>
      <c r="H177" s="272" t="s">
        <v>704</v>
      </c>
      <c r="I177" s="272" t="s">
        <v>705</v>
      </c>
      <c r="J177" s="272"/>
      <c r="K177" s="320"/>
    </row>
    <row r="178" s="1" customFormat="1" ht="15" customHeight="1">
      <c r="B178" s="297"/>
      <c r="C178" s="272" t="s">
        <v>56</v>
      </c>
      <c r="D178" s="272"/>
      <c r="E178" s="272"/>
      <c r="F178" s="295" t="s">
        <v>636</v>
      </c>
      <c r="G178" s="272"/>
      <c r="H178" s="272" t="s">
        <v>706</v>
      </c>
      <c r="I178" s="272" t="s">
        <v>707</v>
      </c>
      <c r="J178" s="272">
        <v>1</v>
      </c>
      <c r="K178" s="320"/>
    </row>
    <row r="179" s="1" customFormat="1" ht="15" customHeight="1">
      <c r="B179" s="297"/>
      <c r="C179" s="272" t="s">
        <v>52</v>
      </c>
      <c r="D179" s="272"/>
      <c r="E179" s="272"/>
      <c r="F179" s="295" t="s">
        <v>636</v>
      </c>
      <c r="G179" s="272"/>
      <c r="H179" s="272" t="s">
        <v>708</v>
      </c>
      <c r="I179" s="272" t="s">
        <v>638</v>
      </c>
      <c r="J179" s="272">
        <v>20</v>
      </c>
      <c r="K179" s="320"/>
    </row>
    <row r="180" s="1" customFormat="1" ht="15" customHeight="1">
      <c r="B180" s="297"/>
      <c r="C180" s="272" t="s">
        <v>53</v>
      </c>
      <c r="D180" s="272"/>
      <c r="E180" s="272"/>
      <c r="F180" s="295" t="s">
        <v>636</v>
      </c>
      <c r="G180" s="272"/>
      <c r="H180" s="272" t="s">
        <v>709</v>
      </c>
      <c r="I180" s="272" t="s">
        <v>638</v>
      </c>
      <c r="J180" s="272">
        <v>255</v>
      </c>
      <c r="K180" s="320"/>
    </row>
    <row r="181" s="1" customFormat="1" ht="15" customHeight="1">
      <c r="B181" s="297"/>
      <c r="C181" s="272" t="s">
        <v>101</v>
      </c>
      <c r="D181" s="272"/>
      <c r="E181" s="272"/>
      <c r="F181" s="295" t="s">
        <v>636</v>
      </c>
      <c r="G181" s="272"/>
      <c r="H181" s="272" t="s">
        <v>600</v>
      </c>
      <c r="I181" s="272" t="s">
        <v>638</v>
      </c>
      <c r="J181" s="272">
        <v>10</v>
      </c>
      <c r="K181" s="320"/>
    </row>
    <row r="182" s="1" customFormat="1" ht="15" customHeight="1">
      <c r="B182" s="297"/>
      <c r="C182" s="272" t="s">
        <v>102</v>
      </c>
      <c r="D182" s="272"/>
      <c r="E182" s="272"/>
      <c r="F182" s="295" t="s">
        <v>636</v>
      </c>
      <c r="G182" s="272"/>
      <c r="H182" s="272" t="s">
        <v>710</v>
      </c>
      <c r="I182" s="272" t="s">
        <v>671</v>
      </c>
      <c r="J182" s="272"/>
      <c r="K182" s="320"/>
    </row>
    <row r="183" s="1" customFormat="1" ht="15" customHeight="1">
      <c r="B183" s="297"/>
      <c r="C183" s="272" t="s">
        <v>711</v>
      </c>
      <c r="D183" s="272"/>
      <c r="E183" s="272"/>
      <c r="F183" s="295" t="s">
        <v>636</v>
      </c>
      <c r="G183" s="272"/>
      <c r="H183" s="272" t="s">
        <v>712</v>
      </c>
      <c r="I183" s="272" t="s">
        <v>671</v>
      </c>
      <c r="J183" s="272"/>
      <c r="K183" s="320"/>
    </row>
    <row r="184" s="1" customFormat="1" ht="15" customHeight="1">
      <c r="B184" s="297"/>
      <c r="C184" s="272" t="s">
        <v>700</v>
      </c>
      <c r="D184" s="272"/>
      <c r="E184" s="272"/>
      <c r="F184" s="295" t="s">
        <v>636</v>
      </c>
      <c r="G184" s="272"/>
      <c r="H184" s="272" t="s">
        <v>713</v>
      </c>
      <c r="I184" s="272" t="s">
        <v>671</v>
      </c>
      <c r="J184" s="272"/>
      <c r="K184" s="320"/>
    </row>
    <row r="185" s="1" customFormat="1" ht="15" customHeight="1">
      <c r="B185" s="297"/>
      <c r="C185" s="272" t="s">
        <v>104</v>
      </c>
      <c r="D185" s="272"/>
      <c r="E185" s="272"/>
      <c r="F185" s="295" t="s">
        <v>642</v>
      </c>
      <c r="G185" s="272"/>
      <c r="H185" s="272" t="s">
        <v>714</v>
      </c>
      <c r="I185" s="272" t="s">
        <v>638</v>
      </c>
      <c r="J185" s="272">
        <v>50</v>
      </c>
      <c r="K185" s="320"/>
    </row>
    <row r="186" s="1" customFormat="1" ht="15" customHeight="1">
      <c r="B186" s="297"/>
      <c r="C186" s="272" t="s">
        <v>715</v>
      </c>
      <c r="D186" s="272"/>
      <c r="E186" s="272"/>
      <c r="F186" s="295" t="s">
        <v>642</v>
      </c>
      <c r="G186" s="272"/>
      <c r="H186" s="272" t="s">
        <v>716</v>
      </c>
      <c r="I186" s="272" t="s">
        <v>717</v>
      </c>
      <c r="J186" s="272"/>
      <c r="K186" s="320"/>
    </row>
    <row r="187" s="1" customFormat="1" ht="15" customHeight="1">
      <c r="B187" s="297"/>
      <c r="C187" s="272" t="s">
        <v>718</v>
      </c>
      <c r="D187" s="272"/>
      <c r="E187" s="272"/>
      <c r="F187" s="295" t="s">
        <v>642</v>
      </c>
      <c r="G187" s="272"/>
      <c r="H187" s="272" t="s">
        <v>719</v>
      </c>
      <c r="I187" s="272" t="s">
        <v>717</v>
      </c>
      <c r="J187" s="272"/>
      <c r="K187" s="320"/>
    </row>
    <row r="188" s="1" customFormat="1" ht="15" customHeight="1">
      <c r="B188" s="297"/>
      <c r="C188" s="272" t="s">
        <v>720</v>
      </c>
      <c r="D188" s="272"/>
      <c r="E188" s="272"/>
      <c r="F188" s="295" t="s">
        <v>642</v>
      </c>
      <c r="G188" s="272"/>
      <c r="H188" s="272" t="s">
        <v>721</v>
      </c>
      <c r="I188" s="272" t="s">
        <v>717</v>
      </c>
      <c r="J188" s="272"/>
      <c r="K188" s="320"/>
    </row>
    <row r="189" s="1" customFormat="1" ht="15" customHeight="1">
      <c r="B189" s="297"/>
      <c r="C189" s="333" t="s">
        <v>722</v>
      </c>
      <c r="D189" s="272"/>
      <c r="E189" s="272"/>
      <c r="F189" s="295" t="s">
        <v>642</v>
      </c>
      <c r="G189" s="272"/>
      <c r="H189" s="272" t="s">
        <v>723</v>
      </c>
      <c r="I189" s="272" t="s">
        <v>724</v>
      </c>
      <c r="J189" s="334" t="s">
        <v>725</v>
      </c>
      <c r="K189" s="320"/>
    </row>
    <row r="190" s="16" customFormat="1" ht="15" customHeight="1">
      <c r="B190" s="335"/>
      <c r="C190" s="336" t="s">
        <v>726</v>
      </c>
      <c r="D190" s="337"/>
      <c r="E190" s="337"/>
      <c r="F190" s="338" t="s">
        <v>642</v>
      </c>
      <c r="G190" s="337"/>
      <c r="H190" s="337" t="s">
        <v>727</v>
      </c>
      <c r="I190" s="337" t="s">
        <v>724</v>
      </c>
      <c r="J190" s="339" t="s">
        <v>725</v>
      </c>
      <c r="K190" s="340"/>
    </row>
    <row r="191" s="1" customFormat="1" ht="15" customHeight="1">
      <c r="B191" s="297"/>
      <c r="C191" s="333" t="s">
        <v>41</v>
      </c>
      <c r="D191" s="272"/>
      <c r="E191" s="272"/>
      <c r="F191" s="295" t="s">
        <v>636</v>
      </c>
      <c r="G191" s="272"/>
      <c r="H191" s="269" t="s">
        <v>728</v>
      </c>
      <c r="I191" s="272" t="s">
        <v>729</v>
      </c>
      <c r="J191" s="272"/>
      <c r="K191" s="320"/>
    </row>
    <row r="192" s="1" customFormat="1" ht="15" customHeight="1">
      <c r="B192" s="297"/>
      <c r="C192" s="333" t="s">
        <v>730</v>
      </c>
      <c r="D192" s="272"/>
      <c r="E192" s="272"/>
      <c r="F192" s="295" t="s">
        <v>636</v>
      </c>
      <c r="G192" s="272"/>
      <c r="H192" s="272" t="s">
        <v>731</v>
      </c>
      <c r="I192" s="272" t="s">
        <v>671</v>
      </c>
      <c r="J192" s="272"/>
      <c r="K192" s="320"/>
    </row>
    <row r="193" s="1" customFormat="1" ht="15" customHeight="1">
      <c r="B193" s="297"/>
      <c r="C193" s="333" t="s">
        <v>732</v>
      </c>
      <c r="D193" s="272"/>
      <c r="E193" s="272"/>
      <c r="F193" s="295" t="s">
        <v>636</v>
      </c>
      <c r="G193" s="272"/>
      <c r="H193" s="272" t="s">
        <v>733</v>
      </c>
      <c r="I193" s="272" t="s">
        <v>671</v>
      </c>
      <c r="J193" s="272"/>
      <c r="K193" s="320"/>
    </row>
    <row r="194" s="1" customFormat="1" ht="15" customHeight="1">
      <c r="B194" s="297"/>
      <c r="C194" s="333" t="s">
        <v>734</v>
      </c>
      <c r="D194" s="272"/>
      <c r="E194" s="272"/>
      <c r="F194" s="295" t="s">
        <v>642</v>
      </c>
      <c r="G194" s="272"/>
      <c r="H194" s="272" t="s">
        <v>735</v>
      </c>
      <c r="I194" s="272" t="s">
        <v>671</v>
      </c>
      <c r="J194" s="272"/>
      <c r="K194" s="320"/>
    </row>
    <row r="195" s="1" customFormat="1" ht="15" customHeight="1">
      <c r="B195" s="326"/>
      <c r="C195" s="341"/>
      <c r="D195" s="306"/>
      <c r="E195" s="306"/>
      <c r="F195" s="306"/>
      <c r="G195" s="306"/>
      <c r="H195" s="306"/>
      <c r="I195" s="306"/>
      <c r="J195" s="306"/>
      <c r="K195" s="327"/>
    </row>
    <row r="196" s="1" customFormat="1" ht="18.75" customHeight="1">
      <c r="B196" s="308"/>
      <c r="C196" s="318"/>
      <c r="D196" s="318"/>
      <c r="E196" s="318"/>
      <c r="F196" s="328"/>
      <c r="G196" s="318"/>
      <c r="H196" s="318"/>
      <c r="I196" s="318"/>
      <c r="J196" s="318"/>
      <c r="K196" s="308"/>
    </row>
    <row r="197" s="1" customFormat="1" ht="18.75" customHeight="1">
      <c r="B197" s="308"/>
      <c r="C197" s="318"/>
      <c r="D197" s="318"/>
      <c r="E197" s="318"/>
      <c r="F197" s="328"/>
      <c r="G197" s="318"/>
      <c r="H197" s="318"/>
      <c r="I197" s="318"/>
      <c r="J197" s="318"/>
      <c r="K197" s="308"/>
    </row>
    <row r="198" s="1" customFormat="1" ht="18.75" customHeight="1">
      <c r="B198" s="280"/>
      <c r="C198" s="280"/>
      <c r="D198" s="280"/>
      <c r="E198" s="280"/>
      <c r="F198" s="280"/>
      <c r="G198" s="280"/>
      <c r="H198" s="280"/>
      <c r="I198" s="280"/>
      <c r="J198" s="280"/>
      <c r="K198" s="280"/>
    </row>
    <row r="199" s="1" customFormat="1" ht="13.5">
      <c r="B199" s="259"/>
      <c r="C199" s="260"/>
      <c r="D199" s="260"/>
      <c r="E199" s="260"/>
      <c r="F199" s="260"/>
      <c r="G199" s="260"/>
      <c r="H199" s="260"/>
      <c r="I199" s="260"/>
      <c r="J199" s="260"/>
      <c r="K199" s="261"/>
    </row>
    <row r="200" s="1" customFormat="1" ht="21">
      <c r="B200" s="262"/>
      <c r="C200" s="263" t="s">
        <v>736</v>
      </c>
      <c r="D200" s="263"/>
      <c r="E200" s="263"/>
      <c r="F200" s="263"/>
      <c r="G200" s="263"/>
      <c r="H200" s="263"/>
      <c r="I200" s="263"/>
      <c r="J200" s="263"/>
      <c r="K200" s="264"/>
    </row>
    <row r="201" s="1" customFormat="1" ht="25.5" customHeight="1">
      <c r="B201" s="262"/>
      <c r="C201" s="342" t="s">
        <v>737</v>
      </c>
      <c r="D201" s="342"/>
      <c r="E201" s="342"/>
      <c r="F201" s="342" t="s">
        <v>738</v>
      </c>
      <c r="G201" s="343"/>
      <c r="H201" s="342" t="s">
        <v>739</v>
      </c>
      <c r="I201" s="342"/>
      <c r="J201" s="342"/>
      <c r="K201" s="264"/>
    </row>
    <row r="202" s="1" customFormat="1" ht="5.25" customHeight="1">
      <c r="B202" s="297"/>
      <c r="C202" s="292"/>
      <c r="D202" s="292"/>
      <c r="E202" s="292"/>
      <c r="F202" s="292"/>
      <c r="G202" s="318"/>
      <c r="H202" s="292"/>
      <c r="I202" s="292"/>
      <c r="J202" s="292"/>
      <c r="K202" s="320"/>
    </row>
    <row r="203" s="1" customFormat="1" ht="15" customHeight="1">
      <c r="B203" s="297"/>
      <c r="C203" s="272" t="s">
        <v>729</v>
      </c>
      <c r="D203" s="272"/>
      <c r="E203" s="272"/>
      <c r="F203" s="295" t="s">
        <v>42</v>
      </c>
      <c r="G203" s="272"/>
      <c r="H203" s="272" t="s">
        <v>740</v>
      </c>
      <c r="I203" s="272"/>
      <c r="J203" s="272"/>
      <c r="K203" s="320"/>
    </row>
    <row r="204" s="1" customFormat="1" ht="15" customHeight="1">
      <c r="B204" s="297"/>
      <c r="C204" s="272"/>
      <c r="D204" s="272"/>
      <c r="E204" s="272"/>
      <c r="F204" s="295" t="s">
        <v>43</v>
      </c>
      <c r="G204" s="272"/>
      <c r="H204" s="272" t="s">
        <v>741</v>
      </c>
      <c r="I204" s="272"/>
      <c r="J204" s="272"/>
      <c r="K204" s="320"/>
    </row>
    <row r="205" s="1" customFormat="1" ht="15" customHeight="1">
      <c r="B205" s="297"/>
      <c r="C205" s="272"/>
      <c r="D205" s="272"/>
      <c r="E205" s="272"/>
      <c r="F205" s="295" t="s">
        <v>46</v>
      </c>
      <c r="G205" s="272"/>
      <c r="H205" s="272" t="s">
        <v>742</v>
      </c>
      <c r="I205" s="272"/>
      <c r="J205" s="272"/>
      <c r="K205" s="320"/>
    </row>
    <row r="206" s="1" customFormat="1" ht="15" customHeight="1">
      <c r="B206" s="297"/>
      <c r="C206" s="272"/>
      <c r="D206" s="272"/>
      <c r="E206" s="272"/>
      <c r="F206" s="295" t="s">
        <v>44</v>
      </c>
      <c r="G206" s="272"/>
      <c r="H206" s="272" t="s">
        <v>743</v>
      </c>
      <c r="I206" s="272"/>
      <c r="J206" s="272"/>
      <c r="K206" s="320"/>
    </row>
    <row r="207" s="1" customFormat="1" ht="15" customHeight="1">
      <c r="B207" s="297"/>
      <c r="C207" s="272"/>
      <c r="D207" s="272"/>
      <c r="E207" s="272"/>
      <c r="F207" s="295" t="s">
        <v>45</v>
      </c>
      <c r="G207" s="272"/>
      <c r="H207" s="272" t="s">
        <v>744</v>
      </c>
      <c r="I207" s="272"/>
      <c r="J207" s="272"/>
      <c r="K207" s="320"/>
    </row>
    <row r="208" s="1" customFormat="1" ht="15" customHeight="1">
      <c r="B208" s="297"/>
      <c r="C208" s="272"/>
      <c r="D208" s="272"/>
      <c r="E208" s="272"/>
      <c r="F208" s="295"/>
      <c r="G208" s="272"/>
      <c r="H208" s="272"/>
      <c r="I208" s="272"/>
      <c r="J208" s="272"/>
      <c r="K208" s="320"/>
    </row>
    <row r="209" s="1" customFormat="1" ht="15" customHeight="1">
      <c r="B209" s="297"/>
      <c r="C209" s="272" t="s">
        <v>683</v>
      </c>
      <c r="D209" s="272"/>
      <c r="E209" s="272"/>
      <c r="F209" s="295" t="s">
        <v>78</v>
      </c>
      <c r="G209" s="272"/>
      <c r="H209" s="272" t="s">
        <v>745</v>
      </c>
      <c r="I209" s="272"/>
      <c r="J209" s="272"/>
      <c r="K209" s="320"/>
    </row>
    <row r="210" s="1" customFormat="1" ht="15" customHeight="1">
      <c r="B210" s="297"/>
      <c r="C210" s="272"/>
      <c r="D210" s="272"/>
      <c r="E210" s="272"/>
      <c r="F210" s="295" t="s">
        <v>578</v>
      </c>
      <c r="G210" s="272"/>
      <c r="H210" s="272" t="s">
        <v>579</v>
      </c>
      <c r="I210" s="272"/>
      <c r="J210" s="272"/>
      <c r="K210" s="320"/>
    </row>
    <row r="211" s="1" customFormat="1" ht="15" customHeight="1">
      <c r="B211" s="297"/>
      <c r="C211" s="272"/>
      <c r="D211" s="272"/>
      <c r="E211" s="272"/>
      <c r="F211" s="295" t="s">
        <v>576</v>
      </c>
      <c r="G211" s="272"/>
      <c r="H211" s="272" t="s">
        <v>746</v>
      </c>
      <c r="I211" s="272"/>
      <c r="J211" s="272"/>
      <c r="K211" s="320"/>
    </row>
    <row r="212" s="1" customFormat="1" ht="15" customHeight="1">
      <c r="B212" s="344"/>
      <c r="C212" s="272"/>
      <c r="D212" s="272"/>
      <c r="E212" s="272"/>
      <c r="F212" s="295" t="s">
        <v>580</v>
      </c>
      <c r="G212" s="333"/>
      <c r="H212" s="324" t="s">
        <v>581</v>
      </c>
      <c r="I212" s="324"/>
      <c r="J212" s="324"/>
      <c r="K212" s="345"/>
    </row>
    <row r="213" s="1" customFormat="1" ht="15" customHeight="1">
      <c r="B213" s="344"/>
      <c r="C213" s="272"/>
      <c r="D213" s="272"/>
      <c r="E213" s="272"/>
      <c r="F213" s="295" t="s">
        <v>582</v>
      </c>
      <c r="G213" s="333"/>
      <c r="H213" s="324" t="s">
        <v>747</v>
      </c>
      <c r="I213" s="324"/>
      <c r="J213" s="324"/>
      <c r="K213" s="345"/>
    </row>
    <row r="214" s="1" customFormat="1" ht="15" customHeight="1">
      <c r="B214" s="344"/>
      <c r="C214" s="272"/>
      <c r="D214" s="272"/>
      <c r="E214" s="272"/>
      <c r="F214" s="295"/>
      <c r="G214" s="333"/>
      <c r="H214" s="324"/>
      <c r="I214" s="324"/>
      <c r="J214" s="324"/>
      <c r="K214" s="345"/>
    </row>
    <row r="215" s="1" customFormat="1" ht="15" customHeight="1">
      <c r="B215" s="344"/>
      <c r="C215" s="272" t="s">
        <v>707</v>
      </c>
      <c r="D215" s="272"/>
      <c r="E215" s="272"/>
      <c r="F215" s="295">
        <v>1</v>
      </c>
      <c r="G215" s="333"/>
      <c r="H215" s="324" t="s">
        <v>748</v>
      </c>
      <c r="I215" s="324"/>
      <c r="J215" s="324"/>
      <c r="K215" s="345"/>
    </row>
    <row r="216" s="1" customFormat="1" ht="15" customHeight="1">
      <c r="B216" s="344"/>
      <c r="C216" s="272"/>
      <c r="D216" s="272"/>
      <c r="E216" s="272"/>
      <c r="F216" s="295">
        <v>2</v>
      </c>
      <c r="G216" s="333"/>
      <c r="H216" s="324" t="s">
        <v>749</v>
      </c>
      <c r="I216" s="324"/>
      <c r="J216" s="324"/>
      <c r="K216" s="345"/>
    </row>
    <row r="217" s="1" customFormat="1" ht="15" customHeight="1">
      <c r="B217" s="344"/>
      <c r="C217" s="272"/>
      <c r="D217" s="272"/>
      <c r="E217" s="272"/>
      <c r="F217" s="295">
        <v>3</v>
      </c>
      <c r="G217" s="333"/>
      <c r="H217" s="324" t="s">
        <v>750</v>
      </c>
      <c r="I217" s="324"/>
      <c r="J217" s="324"/>
      <c r="K217" s="345"/>
    </row>
    <row r="218" s="1" customFormat="1" ht="15" customHeight="1">
      <c r="B218" s="344"/>
      <c r="C218" s="272"/>
      <c r="D218" s="272"/>
      <c r="E218" s="272"/>
      <c r="F218" s="295">
        <v>4</v>
      </c>
      <c r="G218" s="333"/>
      <c r="H218" s="324" t="s">
        <v>751</v>
      </c>
      <c r="I218" s="324"/>
      <c r="J218" s="324"/>
      <c r="K218" s="345"/>
    </row>
    <row r="219" s="1" customFormat="1" ht="12.75" customHeight="1">
      <c r="B219" s="346"/>
      <c r="C219" s="347"/>
      <c r="D219" s="347"/>
      <c r="E219" s="347"/>
      <c r="F219" s="347"/>
      <c r="G219" s="347"/>
      <c r="H219" s="347"/>
      <c r="I219" s="347"/>
      <c r="J219" s="347"/>
      <c r="K219" s="34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WKS21-1\Zed</dc:creator>
  <cp:lastModifiedBy>WKS21-1\Zed</cp:lastModifiedBy>
  <dcterms:created xsi:type="dcterms:W3CDTF">2024-10-29T07:40:35Z</dcterms:created>
  <dcterms:modified xsi:type="dcterms:W3CDTF">2024-10-29T07:40:36Z</dcterms:modified>
</cp:coreProperties>
</file>